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defaultThemeVersion="166925"/>
  <mc:AlternateContent xmlns:mc="http://schemas.openxmlformats.org/markup-compatibility/2006">
    <mc:Choice Requires="x15">
      <x15ac:absPath xmlns:x15ac="http://schemas.microsoft.com/office/spreadsheetml/2010/11/ac" url="/Users/tove/Documents/Lønberegninger/23-24/ferieberegner/"/>
    </mc:Choice>
  </mc:AlternateContent>
  <xr:revisionPtr revIDLastSave="0" documentId="13_ncr:1_{C085E42A-E3E6-E441-A99B-7251A5F150F9}" xr6:coauthVersionLast="47" xr6:coauthVersionMax="47" xr10:uidLastSave="{00000000-0000-0000-0000-000000000000}"/>
  <bookViews>
    <workbookView xWindow="0" yWindow="500" windowWidth="27940" windowHeight="17500" activeTab="1" xr2:uid="{1C654162-C156-B143-8704-A31797BFD74E}"/>
  </bookViews>
  <sheets>
    <sheet name="Vejledning - læs noterne" sheetId="2" r:id="rId1"/>
    <sheet name="Feriedifference ny ferielov" sheetId="3" r:id="rId2"/>
    <sheet name="Ark1" sheetId="1" r:id="rId3"/>
  </sheets>
  <externalReferences>
    <externalReference r:id="rId4"/>
    <externalReference r:id="rId5"/>
  </externalReferences>
  <definedNames>
    <definedName name="basistabel" localSheetId="1">[1]Grundlon!$A$4:$G$64</definedName>
    <definedName name="basistabel">[2]Grundlon!$A$4:$G$64</definedName>
    <definedName name="basistabel12" localSheetId="1">[1]Grundlon12!$A$59:$G$66</definedName>
    <definedName name="basistabel12">[2]Grundlon12!$A$59:$G$66</definedName>
    <definedName name="lmdr" localSheetId="1">[1]LonspecLeder!$I$5:$J$19</definedName>
    <definedName name="lmdr">[2]LonspecLeder!$I$5:$J$19</definedName>
    <definedName name="mdr" localSheetId="1">[1]LonspecAlle!$W$5:$X$16</definedName>
    <definedName name="mdr">[2]LonspecAlle!$W$5:$X$16</definedName>
    <definedName name="maaned" localSheetId="1">#REF!</definedName>
    <definedName name="maaned">#REF!</definedName>
    <definedName name="omraadetabel" localSheetId="1">[1]Grundlon!$A$69:$F$74</definedName>
    <definedName name="omraadetabel">[2]Grundlon!$A$69:$F$74</definedName>
    <definedName name="omraadetabel12" localSheetId="1">[1]Grundlon12!$A$71:$F$78</definedName>
    <definedName name="omraadetabel12">[2]Grundlon12!$A$71:$F$78</definedName>
    <definedName name="Skalalontabel12" localSheetId="1">[1]Grundlon12!$A$4:$G$58</definedName>
    <definedName name="Skalalontabel12">[2]Grundlon12!$A$4:$G$58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 i="3" l="1"/>
  <c r="F7" i="3"/>
  <c r="G7" i="3"/>
  <c r="H7" i="3"/>
  <c r="I7" i="3"/>
  <c r="J7" i="3"/>
  <c r="K7" i="3"/>
  <c r="L7" i="3"/>
  <c r="M7" i="3"/>
  <c r="C7" i="3"/>
  <c r="D7" i="3"/>
  <c r="B7" i="3"/>
  <c r="C40" i="3"/>
  <c r="C39" i="3"/>
  <c r="A56" i="3" l="1"/>
  <c r="A55" i="3"/>
  <c r="Q51" i="3"/>
  <c r="P51" i="3"/>
  <c r="P52" i="3" s="1"/>
  <c r="O51" i="3"/>
  <c r="N51" i="3"/>
  <c r="M51" i="3"/>
  <c r="M52" i="3" s="1"/>
  <c r="L51" i="3"/>
  <c r="L52" i="3" s="1"/>
  <c r="K51" i="3"/>
  <c r="K52" i="3" s="1"/>
  <c r="J51" i="3"/>
  <c r="J52" i="3" s="1"/>
  <c r="I51" i="3"/>
  <c r="I52" i="3" s="1"/>
  <c r="H51" i="3"/>
  <c r="H52" i="3" s="1"/>
  <c r="G51" i="3"/>
  <c r="G52" i="3" s="1"/>
  <c r="F51" i="3"/>
  <c r="F52" i="3" s="1"/>
  <c r="E51" i="3"/>
  <c r="E52" i="3" s="1"/>
  <c r="D51" i="3"/>
  <c r="C51" i="3"/>
  <c r="C52" i="3" s="1"/>
  <c r="B51" i="3"/>
  <c r="B52" i="3" s="1"/>
  <c r="E50" i="3"/>
  <c r="D50" i="3"/>
  <c r="M46" i="3"/>
  <c r="M47" i="3" s="1"/>
  <c r="L46" i="3"/>
  <c r="L47" i="3" s="1"/>
  <c r="K46" i="3"/>
  <c r="K47" i="3" s="1"/>
  <c r="J46" i="3"/>
  <c r="I46" i="3"/>
  <c r="I47" i="3" s="1"/>
  <c r="H46" i="3"/>
  <c r="H47" i="3" s="1"/>
  <c r="G46" i="3"/>
  <c r="G47" i="3" s="1"/>
  <c r="F46" i="3"/>
  <c r="F47" i="3" s="1"/>
  <c r="E46" i="3"/>
  <c r="E47" i="3" s="1"/>
  <c r="D46" i="3"/>
  <c r="D47" i="3" s="1"/>
  <c r="C46" i="3"/>
  <c r="B46" i="3"/>
  <c r="A44" i="3"/>
  <c r="Q43" i="3"/>
  <c r="Q50" i="3" s="1"/>
  <c r="P43" i="3"/>
  <c r="P50" i="3" s="1"/>
  <c r="O43" i="3"/>
  <c r="O50" i="3" s="1"/>
  <c r="N43" i="3"/>
  <c r="N50" i="3" s="1"/>
  <c r="M43" i="3"/>
  <c r="M50" i="3" s="1"/>
  <c r="L43" i="3"/>
  <c r="L50" i="3" s="1"/>
  <c r="K43" i="3"/>
  <c r="K50" i="3" s="1"/>
  <c r="J43" i="3"/>
  <c r="J50" i="3" s="1"/>
  <c r="I43" i="3"/>
  <c r="I50" i="3" s="1"/>
  <c r="H43" i="3"/>
  <c r="H50" i="3" s="1"/>
  <c r="G43" i="3"/>
  <c r="G50" i="3" s="1"/>
  <c r="F43" i="3"/>
  <c r="F50" i="3" s="1"/>
  <c r="C43" i="3"/>
  <c r="C50" i="3" s="1"/>
  <c r="A40" i="3"/>
  <c r="A39" i="3"/>
  <c r="C38" i="3"/>
  <c r="B35" i="3"/>
  <c r="C35" i="3" s="1"/>
  <c r="D35" i="3" s="1"/>
  <c r="E35" i="3" s="1"/>
  <c r="F35" i="3" s="1"/>
  <c r="G35" i="3" s="1"/>
  <c r="H35" i="3" s="1"/>
  <c r="I35" i="3" s="1"/>
  <c r="J35" i="3" s="1"/>
  <c r="K35" i="3" s="1"/>
  <c r="L35" i="3" s="1"/>
  <c r="M35" i="3" s="1"/>
  <c r="N35" i="3" s="1"/>
  <c r="O35" i="3" s="1"/>
  <c r="P35" i="3" s="1"/>
  <c r="Q35" i="3" s="1"/>
  <c r="B28" i="3"/>
  <c r="C28" i="3" s="1"/>
  <c r="D28" i="3" s="1"/>
  <c r="E28" i="3" s="1"/>
  <c r="F28" i="3" s="1"/>
  <c r="G28" i="3" s="1"/>
  <c r="H28" i="3" s="1"/>
  <c r="I28" i="3" s="1"/>
  <c r="J28" i="3" s="1"/>
  <c r="K28" i="3" s="1"/>
  <c r="L28" i="3" s="1"/>
  <c r="M28" i="3" s="1"/>
  <c r="N28" i="3" s="1"/>
  <c r="O28" i="3" s="1"/>
  <c r="P28" i="3" s="1"/>
  <c r="Q28" i="3" s="1"/>
  <c r="B21" i="3"/>
  <c r="C21" i="3" s="1"/>
  <c r="D21" i="3" s="1"/>
  <c r="E21" i="3" s="1"/>
  <c r="F21" i="3" s="1"/>
  <c r="G21" i="3" s="1"/>
  <c r="H21" i="3" s="1"/>
  <c r="I21" i="3" s="1"/>
  <c r="J21" i="3" s="1"/>
  <c r="K21" i="3" s="1"/>
  <c r="L21" i="3" s="1"/>
  <c r="M21" i="3" s="1"/>
  <c r="N21" i="3" s="1"/>
  <c r="O21" i="3" s="1"/>
  <c r="P21" i="3" s="1"/>
  <c r="Q21" i="3" s="1"/>
  <c r="B14" i="3"/>
  <c r="C14" i="3" s="1"/>
  <c r="D14" i="3" s="1"/>
  <c r="E14" i="3" s="1"/>
  <c r="F14" i="3" s="1"/>
  <c r="G14" i="3" s="1"/>
  <c r="H14" i="3" s="1"/>
  <c r="I14" i="3" s="1"/>
  <c r="J14" i="3" s="1"/>
  <c r="K14" i="3" s="1"/>
  <c r="L14" i="3" s="1"/>
  <c r="M14" i="3" s="1"/>
  <c r="N14" i="3" s="1"/>
  <c r="O14" i="3" s="1"/>
  <c r="P14" i="3" s="1"/>
  <c r="Q14" i="3" s="1"/>
  <c r="B8" i="3"/>
  <c r="C8" i="3" s="1"/>
  <c r="A56" i="2"/>
  <c r="A55" i="2"/>
  <c r="D52" i="2"/>
  <c r="Q51" i="2"/>
  <c r="P51" i="2"/>
  <c r="P52" i="2" s="1"/>
  <c r="O51" i="2"/>
  <c r="N51" i="2"/>
  <c r="N53" i="2" s="1"/>
  <c r="M51" i="2"/>
  <c r="M52" i="2" s="1"/>
  <c r="L51" i="2"/>
  <c r="L52" i="2" s="1"/>
  <c r="K51" i="2"/>
  <c r="K52" i="2" s="1"/>
  <c r="J51" i="2"/>
  <c r="J52" i="2" s="1"/>
  <c r="I51" i="2"/>
  <c r="I52" i="2" s="1"/>
  <c r="H51" i="2"/>
  <c r="H52" i="2" s="1"/>
  <c r="G51" i="2"/>
  <c r="G52" i="2" s="1"/>
  <c r="F51" i="2"/>
  <c r="F54" i="2" s="1"/>
  <c r="E51" i="2"/>
  <c r="D51" i="2"/>
  <c r="C51" i="2"/>
  <c r="C52" i="2" s="1"/>
  <c r="B51" i="2"/>
  <c r="B54" i="2" s="1"/>
  <c r="J50" i="2"/>
  <c r="E50" i="2"/>
  <c r="D50" i="2"/>
  <c r="G47" i="2"/>
  <c r="M46" i="2"/>
  <c r="L46" i="2"/>
  <c r="L53" i="2" s="1"/>
  <c r="K46" i="2"/>
  <c r="K47" i="2" s="1"/>
  <c r="J46" i="2"/>
  <c r="J47" i="2" s="1"/>
  <c r="I46" i="2"/>
  <c r="H46" i="2"/>
  <c r="G46" i="2"/>
  <c r="F46" i="2"/>
  <c r="F47" i="2" s="1"/>
  <c r="E46" i="2"/>
  <c r="D46" i="2"/>
  <c r="D54" i="2" s="1"/>
  <c r="C46" i="2"/>
  <c r="B46" i="2"/>
  <c r="B47" i="2" s="1"/>
  <c r="A44" i="2"/>
  <c r="Q43" i="2"/>
  <c r="Q50" i="2" s="1"/>
  <c r="P43" i="2"/>
  <c r="P50" i="2" s="1"/>
  <c r="O43" i="2"/>
  <c r="O50" i="2" s="1"/>
  <c r="N43" i="2"/>
  <c r="N50" i="2" s="1"/>
  <c r="M43" i="2"/>
  <c r="M50" i="2" s="1"/>
  <c r="L43" i="2"/>
  <c r="L50" i="2" s="1"/>
  <c r="K43" i="2"/>
  <c r="K50" i="2" s="1"/>
  <c r="J43" i="2"/>
  <c r="I43" i="2"/>
  <c r="I50" i="2" s="1"/>
  <c r="H43" i="2"/>
  <c r="H50" i="2" s="1"/>
  <c r="G43" i="2"/>
  <c r="G50" i="2" s="1"/>
  <c r="F43" i="2"/>
  <c r="F50" i="2" s="1"/>
  <c r="C43" i="2"/>
  <c r="C50" i="2" s="1"/>
  <c r="C40" i="2"/>
  <c r="A40" i="2"/>
  <c r="C39" i="2"/>
  <c r="A39" i="2"/>
  <c r="C38" i="2"/>
  <c r="B35" i="2"/>
  <c r="C35" i="2" s="1"/>
  <c r="D35" i="2" s="1"/>
  <c r="E35" i="2" s="1"/>
  <c r="F35" i="2" s="1"/>
  <c r="G35" i="2" s="1"/>
  <c r="H35" i="2" s="1"/>
  <c r="I35" i="2" s="1"/>
  <c r="J35" i="2" s="1"/>
  <c r="K35" i="2" s="1"/>
  <c r="L35" i="2" s="1"/>
  <c r="M35" i="2" s="1"/>
  <c r="N35" i="2" s="1"/>
  <c r="O35" i="2" s="1"/>
  <c r="P35" i="2" s="1"/>
  <c r="Q35" i="2" s="1"/>
  <c r="B28" i="2"/>
  <c r="C28" i="2" s="1"/>
  <c r="D28" i="2" s="1"/>
  <c r="E28" i="2" s="1"/>
  <c r="F28" i="2" s="1"/>
  <c r="G28" i="2" s="1"/>
  <c r="H28" i="2" s="1"/>
  <c r="I28" i="2" s="1"/>
  <c r="J28" i="2" s="1"/>
  <c r="K28" i="2" s="1"/>
  <c r="L28" i="2" s="1"/>
  <c r="M28" i="2" s="1"/>
  <c r="N28" i="2" s="1"/>
  <c r="O28" i="2" s="1"/>
  <c r="P28" i="2" s="1"/>
  <c r="Q28" i="2" s="1"/>
  <c r="B21" i="2"/>
  <c r="C21" i="2" s="1"/>
  <c r="D21" i="2" s="1"/>
  <c r="E21" i="2" s="1"/>
  <c r="F21" i="2" s="1"/>
  <c r="G21" i="2" s="1"/>
  <c r="H21" i="2" s="1"/>
  <c r="I21" i="2" s="1"/>
  <c r="J21" i="2" s="1"/>
  <c r="K21" i="2" s="1"/>
  <c r="L21" i="2" s="1"/>
  <c r="M21" i="2" s="1"/>
  <c r="N21" i="2" s="1"/>
  <c r="O21" i="2" s="1"/>
  <c r="P21" i="2" s="1"/>
  <c r="Q21" i="2" s="1"/>
  <c r="B14" i="2"/>
  <c r="C14" i="2" s="1"/>
  <c r="D14" i="2" s="1"/>
  <c r="E14" i="2" s="1"/>
  <c r="F14" i="2" s="1"/>
  <c r="G14" i="2" s="1"/>
  <c r="H14" i="2" s="1"/>
  <c r="I14" i="2" s="1"/>
  <c r="J14" i="2" s="1"/>
  <c r="K14" i="2" s="1"/>
  <c r="L14" i="2" s="1"/>
  <c r="M14" i="2" s="1"/>
  <c r="N14" i="2" s="1"/>
  <c r="O14" i="2" s="1"/>
  <c r="P14" i="2" s="1"/>
  <c r="Q14" i="2" s="1"/>
  <c r="M7" i="2"/>
  <c r="L7" i="2"/>
  <c r="K7" i="2"/>
  <c r="J7" i="2"/>
  <c r="I7" i="2"/>
  <c r="H7" i="2"/>
  <c r="G7" i="2"/>
  <c r="F7" i="2"/>
  <c r="E7" i="2"/>
  <c r="D7" i="2"/>
  <c r="C7" i="2"/>
  <c r="B7" i="2"/>
  <c r="B8" i="2" s="1"/>
  <c r="H53" i="3" l="1"/>
  <c r="H54" i="3"/>
  <c r="P53" i="3"/>
  <c r="J53" i="2"/>
  <c r="E53" i="2"/>
  <c r="I54" i="2"/>
  <c r="F52" i="2"/>
  <c r="N54" i="2"/>
  <c r="O54" i="3"/>
  <c r="L54" i="3"/>
  <c r="N52" i="2"/>
  <c r="F53" i="2"/>
  <c r="G53" i="3"/>
  <c r="J54" i="2"/>
  <c r="E54" i="2"/>
  <c r="Q54" i="2"/>
  <c r="B53" i="3"/>
  <c r="L53" i="3"/>
  <c r="B15" i="2"/>
  <c r="B22" i="2" s="1"/>
  <c r="B29" i="2" s="1"/>
  <c r="B36" i="2" s="1"/>
  <c r="C8" i="2"/>
  <c r="B15" i="3"/>
  <c r="B22" i="3" s="1"/>
  <c r="B29" i="3" s="1"/>
  <c r="B36" i="3" s="1"/>
  <c r="L54" i="2"/>
  <c r="J54" i="3"/>
  <c r="J53" i="3"/>
  <c r="J47" i="3"/>
  <c r="B47" i="3"/>
  <c r="B54" i="3"/>
  <c r="M54" i="2"/>
  <c r="M53" i="2"/>
  <c r="M47" i="2"/>
  <c r="I47" i="2"/>
  <c r="Q52" i="2"/>
  <c r="I53" i="2"/>
  <c r="P53" i="2"/>
  <c r="C54" i="3"/>
  <c r="C53" i="3"/>
  <c r="C47" i="3"/>
  <c r="D54" i="3"/>
  <c r="K53" i="3"/>
  <c r="F54" i="3"/>
  <c r="P54" i="3"/>
  <c r="D47" i="2"/>
  <c r="O54" i="2"/>
  <c r="E52" i="2"/>
  <c r="D53" i="2"/>
  <c r="Q53" i="2"/>
  <c r="P54" i="2"/>
  <c r="Q54" i="3"/>
  <c r="G54" i="3"/>
  <c r="H54" i="2"/>
  <c r="H53" i="2"/>
  <c r="H47" i="2"/>
  <c r="C54" i="2"/>
  <c r="C53" i="2"/>
  <c r="C47" i="2"/>
  <c r="G54" i="2"/>
  <c r="G53" i="2"/>
  <c r="K54" i="2"/>
  <c r="K53" i="2"/>
  <c r="E47" i="2"/>
  <c r="L47" i="2"/>
  <c r="N54" i="3"/>
  <c r="N53" i="3"/>
  <c r="N52" i="3"/>
  <c r="F53" i="3"/>
  <c r="K54" i="3"/>
  <c r="B52" i="2"/>
  <c r="B53" i="2"/>
  <c r="E54" i="3"/>
  <c r="E53" i="3"/>
  <c r="I54" i="3"/>
  <c r="I53" i="3"/>
  <c r="M54" i="3"/>
  <c r="M53" i="3"/>
  <c r="D52" i="3"/>
  <c r="O52" i="3"/>
  <c r="D53" i="3"/>
  <c r="O53" i="3"/>
  <c r="O52" i="2"/>
  <c r="O53" i="2"/>
  <c r="Q52" i="3"/>
  <c r="Q53" i="3"/>
  <c r="B55" i="3" l="1"/>
  <c r="B56" i="2"/>
  <c r="B56" i="3"/>
  <c r="C15" i="3"/>
  <c r="C22" i="3" s="1"/>
  <c r="C29" i="3" s="1"/>
  <c r="C36" i="3" s="1"/>
  <c r="D8" i="3"/>
  <c r="C15" i="2"/>
  <c r="C22" i="2" s="1"/>
  <c r="C29" i="2" s="1"/>
  <c r="C36" i="2" s="1"/>
  <c r="D8" i="2"/>
  <c r="B55" i="2"/>
  <c r="E8" i="3" l="1"/>
  <c r="D15" i="3"/>
  <c r="D22" i="3" s="1"/>
  <c r="D29" i="3" s="1"/>
  <c r="D36" i="3" s="1"/>
  <c r="E8" i="2"/>
  <c r="D15" i="2"/>
  <c r="D22" i="2" s="1"/>
  <c r="D29" i="2" s="1"/>
  <c r="D36" i="2" s="1"/>
  <c r="F8" i="2" l="1"/>
  <c r="E15" i="2"/>
  <c r="E22" i="2" s="1"/>
  <c r="E29" i="2" s="1"/>
  <c r="E36" i="2" s="1"/>
  <c r="E15" i="3"/>
  <c r="E22" i="3" s="1"/>
  <c r="E29" i="3" s="1"/>
  <c r="E36" i="3" s="1"/>
  <c r="F8" i="3"/>
  <c r="G8" i="3" l="1"/>
  <c r="F15" i="3"/>
  <c r="F22" i="3" s="1"/>
  <c r="F29" i="3" s="1"/>
  <c r="F36" i="3" s="1"/>
  <c r="G8" i="2"/>
  <c r="F15" i="2"/>
  <c r="F22" i="2" s="1"/>
  <c r="F29" i="2" s="1"/>
  <c r="F36" i="2" s="1"/>
  <c r="G15" i="2" l="1"/>
  <c r="G22" i="2" s="1"/>
  <c r="G29" i="2" s="1"/>
  <c r="G36" i="2" s="1"/>
  <c r="H8" i="2"/>
  <c r="G15" i="3"/>
  <c r="G22" i="3" s="1"/>
  <c r="G29" i="3" s="1"/>
  <c r="G36" i="3" s="1"/>
  <c r="H8" i="3"/>
  <c r="H15" i="2" l="1"/>
  <c r="H22" i="2" s="1"/>
  <c r="H29" i="2" s="1"/>
  <c r="H36" i="2" s="1"/>
  <c r="I8" i="2"/>
  <c r="I8" i="3"/>
  <c r="H15" i="3"/>
  <c r="H22" i="3" s="1"/>
  <c r="H29" i="3" s="1"/>
  <c r="H36" i="3" s="1"/>
  <c r="J8" i="2" l="1"/>
  <c r="I15" i="2"/>
  <c r="I22" i="2" s="1"/>
  <c r="I29" i="2" s="1"/>
  <c r="I36" i="2" s="1"/>
  <c r="J8" i="3"/>
  <c r="I15" i="3"/>
  <c r="I22" i="3" s="1"/>
  <c r="I29" i="3" s="1"/>
  <c r="I36" i="3" s="1"/>
  <c r="K8" i="3" l="1"/>
  <c r="J15" i="3"/>
  <c r="J22" i="3" s="1"/>
  <c r="J29" i="3" s="1"/>
  <c r="J36" i="3" s="1"/>
  <c r="K8" i="2"/>
  <c r="J15" i="2"/>
  <c r="J22" i="2" s="1"/>
  <c r="J29" i="2" s="1"/>
  <c r="J36" i="2" s="1"/>
  <c r="K15" i="2" l="1"/>
  <c r="K22" i="2" s="1"/>
  <c r="K29" i="2" s="1"/>
  <c r="K36" i="2" s="1"/>
  <c r="L8" i="2"/>
  <c r="K15" i="3"/>
  <c r="K22" i="3" s="1"/>
  <c r="K29" i="3" s="1"/>
  <c r="K36" i="3" s="1"/>
  <c r="L8" i="3"/>
  <c r="M8" i="2" l="1"/>
  <c r="L15" i="2"/>
  <c r="L22" i="2" s="1"/>
  <c r="L29" i="2" s="1"/>
  <c r="L36" i="2" s="1"/>
  <c r="M8" i="3"/>
  <c r="L15" i="3"/>
  <c r="L22" i="3" s="1"/>
  <c r="L29" i="3" s="1"/>
  <c r="L36" i="3" s="1"/>
  <c r="N8" i="3" l="1"/>
  <c r="M15" i="3"/>
  <c r="M22" i="3" s="1"/>
  <c r="M29" i="3" s="1"/>
  <c r="M36" i="3" s="1"/>
  <c r="M15" i="2"/>
  <c r="M22" i="2" s="1"/>
  <c r="M29" i="2" s="1"/>
  <c r="M36" i="2" s="1"/>
  <c r="N8" i="2"/>
  <c r="O8" i="2" l="1"/>
  <c r="N15" i="2"/>
  <c r="N22" i="2" s="1"/>
  <c r="N29" i="2" s="1"/>
  <c r="N36" i="2" s="1"/>
  <c r="O8" i="3"/>
  <c r="N15" i="3"/>
  <c r="N22" i="3" s="1"/>
  <c r="N29" i="3" s="1"/>
  <c r="N36" i="3" s="1"/>
  <c r="O15" i="3" l="1"/>
  <c r="O22" i="3" s="1"/>
  <c r="O29" i="3" s="1"/>
  <c r="O36" i="3" s="1"/>
  <c r="P8" i="3"/>
  <c r="O15" i="2"/>
  <c r="O22" i="2" s="1"/>
  <c r="O29" i="2" s="1"/>
  <c r="O36" i="2" s="1"/>
  <c r="P8" i="2"/>
  <c r="Q8" i="2" l="1"/>
  <c r="Q15" i="2" s="1"/>
  <c r="Q22" i="2" s="1"/>
  <c r="Q29" i="2" s="1"/>
  <c r="Q36" i="2" s="1"/>
  <c r="P15" i="2"/>
  <c r="P22" i="2" s="1"/>
  <c r="P29" i="2" s="1"/>
  <c r="P36" i="2" s="1"/>
  <c r="P15" i="3"/>
  <c r="P22" i="3" s="1"/>
  <c r="P29" i="3" s="1"/>
  <c r="P36" i="3" s="1"/>
  <c r="Q8" i="3"/>
  <c r="Q15" i="3" s="1"/>
  <c r="Q22" i="3" s="1"/>
  <c r="Q29" i="3" s="1"/>
  <c r="Q36"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Tove Dohn</author>
  </authors>
  <commentList>
    <comment ref="A2" authorId="0" shapeId="0" xr:uid="{09EEC71E-29D4-DC49-933B-818C64B83DEE}">
      <text>
        <r>
          <rPr>
            <b/>
            <sz val="10"/>
            <color rgb="FF000000"/>
            <rFont val="Tahoma"/>
            <family val="2"/>
          </rPr>
          <t>Tove Dohn:</t>
        </r>
        <r>
          <rPr>
            <sz val="10"/>
            <color rgb="FF000000"/>
            <rFont val="Tahoma"/>
            <family val="2"/>
          </rPr>
          <t xml:space="preserve">
</t>
        </r>
        <r>
          <rPr>
            <sz val="10"/>
            <color rgb="FF000000"/>
            <rFont val="Tahoma"/>
            <family val="2"/>
          </rPr>
          <t>LÆS FØRSTE LINIE 2 OG 3.</t>
        </r>
      </text>
    </comment>
    <comment ref="B5" authorId="0" shapeId="0" xr:uid="{58353609-3429-D14E-9CF7-D87DDB470FD9}">
      <text>
        <r>
          <rPr>
            <b/>
            <sz val="10"/>
            <color rgb="FF000000"/>
            <rFont val="Tahoma"/>
            <family val="2"/>
          </rPr>
          <t>Tove Dohn:</t>
        </r>
        <r>
          <rPr>
            <sz val="10"/>
            <color rgb="FF000000"/>
            <rFont val="Tahoma"/>
            <family val="2"/>
          </rPr>
          <t xml:space="preserve">
</t>
        </r>
        <r>
          <rPr>
            <sz val="10"/>
            <color rgb="FF000000"/>
            <rFont val="Tahoma"/>
            <family val="2"/>
          </rPr>
          <t>Beate er i dette eksempel ansat hele ferieåret. Var hun ikke det vælger man "nej" ved de mdr. hun ikke er ansat. Er hun ikke ansat en hel mdr. skrives der under den enkelte mdr. hvor mange dage hun er ansat. Ansat d. 15. august = 16/31.</t>
        </r>
      </text>
    </comment>
    <comment ref="C10" authorId="0" shapeId="0" xr:uid="{38CDE67D-E6EB-274A-A40C-1F5E948D8CA3}">
      <text>
        <r>
          <rPr>
            <b/>
            <sz val="10"/>
            <color rgb="FF000000"/>
            <rFont val="Tahoma"/>
            <family val="2"/>
          </rPr>
          <t>Tove Dohn:</t>
        </r>
        <r>
          <rPr>
            <sz val="10"/>
            <color rgb="FF000000"/>
            <rFont val="Tahoma"/>
            <family val="2"/>
          </rPr>
          <t xml:space="preserve">
</t>
        </r>
        <r>
          <rPr>
            <sz val="10"/>
            <color rgb="FF000000"/>
            <rFont val="Tahoma"/>
            <family val="2"/>
          </rPr>
          <t xml:space="preserve">Beate afholder ferie ifølge organisationsaftalen: 5 dage uge 42, de sidste 18 hverdage i juli og de 2 første hverdagei august. </t>
        </r>
      </text>
    </comment>
    <comment ref="D12" authorId="0" shapeId="0" xr:uid="{0B19E97B-BEF7-DF4E-9853-5A9A6CBBBE8F}">
      <text>
        <r>
          <rPr>
            <b/>
            <sz val="10"/>
            <color rgb="FF000000"/>
            <rFont val="Tahoma"/>
            <family val="2"/>
          </rPr>
          <t>Tove Dohn:</t>
        </r>
        <r>
          <rPr>
            <sz val="10"/>
            <color rgb="FF000000"/>
            <rFont val="Tahoma"/>
            <family val="2"/>
          </rPr>
          <t xml:space="preserve">
</t>
        </r>
        <r>
          <rPr>
            <sz val="10"/>
            <color rgb="FF000000"/>
            <rFont val="Tahoma"/>
            <family val="2"/>
          </rPr>
          <t>Her oplyses hvordan feriedagene i oktober er optjent. September 2,08, okotber 2,08 og rest op til de 5 dage er optjent med 0,84 i november.</t>
        </r>
      </text>
    </comment>
    <comment ref="L17" authorId="0" shapeId="0" xr:uid="{086763B7-BBC1-804B-8B25-9B88F54DF651}">
      <text>
        <r>
          <rPr>
            <b/>
            <sz val="10"/>
            <color rgb="FF000000"/>
            <rFont val="Tahoma"/>
            <family val="2"/>
          </rPr>
          <t>Tove Dohn:</t>
        </r>
        <r>
          <rPr>
            <sz val="10"/>
            <color rgb="FF000000"/>
            <rFont val="Tahoma"/>
            <family val="2"/>
          </rPr>
          <t xml:space="preserve">
</t>
        </r>
        <r>
          <rPr>
            <sz val="10"/>
            <color rgb="FF000000"/>
            <rFont val="Tahoma"/>
            <family val="2"/>
          </rPr>
          <t>I Juli afholdes 18 feriedage.</t>
        </r>
      </text>
    </comment>
    <comment ref="M19" authorId="0" shapeId="0" xr:uid="{3E25EDD3-67A0-A24B-91BF-356172625C2C}">
      <text>
        <r>
          <rPr>
            <b/>
            <sz val="10"/>
            <color rgb="FF000000"/>
            <rFont val="Tahoma"/>
            <family val="2"/>
          </rPr>
          <t>Tove Dohn:</t>
        </r>
        <r>
          <rPr>
            <sz val="10"/>
            <color rgb="FF000000"/>
            <rFont val="Tahoma"/>
            <family val="2"/>
          </rPr>
          <t xml:space="preserve">
</t>
        </r>
        <r>
          <rPr>
            <sz val="10"/>
            <color rgb="FF000000"/>
            <rFont val="Tahoma"/>
            <family val="2"/>
          </rPr>
          <t>De 18 feriedage i juli mdr. er optjent med rest november på 1,24. December - juli = 2,08 dage og august med 0,12 dag.</t>
        </r>
      </text>
    </comment>
    <comment ref="M24" authorId="0" shapeId="0" xr:uid="{D4DCB120-1BFF-5F4C-969A-413939E87085}">
      <text>
        <r>
          <rPr>
            <b/>
            <sz val="10"/>
            <color rgb="FF000000"/>
            <rFont val="Tahoma"/>
            <family val="2"/>
          </rPr>
          <t>Tove Dohn:</t>
        </r>
        <r>
          <rPr>
            <sz val="10"/>
            <color rgb="FF000000"/>
            <rFont val="Tahoma"/>
            <family val="2"/>
          </rPr>
          <t xml:space="preserve">
</t>
        </r>
        <r>
          <rPr>
            <sz val="10"/>
            <color rgb="FF000000"/>
            <rFont val="Tahoma"/>
            <family val="2"/>
          </rPr>
          <t>De sidste 2 feriedage afholdes i august mdr.</t>
        </r>
      </text>
    </comment>
    <comment ref="M26" authorId="0" shapeId="0" xr:uid="{94E2AB30-EC8A-F241-9554-B5F125A5B177}">
      <text>
        <r>
          <rPr>
            <b/>
            <sz val="10"/>
            <color rgb="FF000000"/>
            <rFont val="Tahoma"/>
            <family val="2"/>
          </rPr>
          <t>Tove Dohn:</t>
        </r>
        <r>
          <rPr>
            <sz val="10"/>
            <color rgb="FF000000"/>
            <rFont val="Tahoma"/>
            <family val="2"/>
          </rPr>
          <t xml:space="preserve">
</t>
        </r>
        <r>
          <rPr>
            <sz val="10"/>
            <color rgb="FF000000"/>
            <rFont val="Tahoma"/>
            <family val="2"/>
          </rPr>
          <t>De to feriedage i august mdr. er optjent i august med de resterende 2 feriedage.</t>
        </r>
      </text>
    </comment>
    <comment ref="A39" authorId="0" shapeId="0" xr:uid="{67275841-C6D5-D04D-8FCB-565CFBDFA2BA}">
      <text>
        <r>
          <rPr>
            <b/>
            <sz val="10"/>
            <color rgb="FF000000"/>
            <rFont val="Tahoma"/>
            <family val="2"/>
          </rPr>
          <t>Tove Dohn:</t>
        </r>
        <r>
          <rPr>
            <sz val="10"/>
            <color rgb="FF000000"/>
            <rFont val="Tahoma"/>
            <family val="2"/>
          </rPr>
          <t xml:space="preserve">
</t>
        </r>
        <r>
          <rPr>
            <sz val="10"/>
            <color rgb="FF000000"/>
            <rFont val="Tahoma"/>
            <family val="2"/>
          </rPr>
          <t xml:space="preserve">Oplys her de pensionsgivende løndele der er direkte afhængig af beskæftigelsesgraden i den mdr. hvor ferien afholdes. </t>
        </r>
      </text>
    </comment>
    <comment ref="A40" authorId="0" shapeId="0" xr:uid="{4E039D30-00BD-7845-A356-C9F5D5B6495D}">
      <text>
        <r>
          <rPr>
            <b/>
            <sz val="10"/>
            <color rgb="FF000000"/>
            <rFont val="Tahoma"/>
            <family val="2"/>
          </rPr>
          <t>Tove Dohn:</t>
        </r>
        <r>
          <rPr>
            <sz val="10"/>
            <color rgb="FF000000"/>
            <rFont val="Tahoma"/>
            <family val="2"/>
          </rPr>
          <t xml:space="preserve">
</t>
        </r>
        <r>
          <rPr>
            <sz val="10"/>
            <color rgb="FF000000"/>
            <rFont val="Tahoma"/>
            <family val="2"/>
          </rPr>
          <t>Her tastes de løndele der er direkte afhængig af beskæftigelsesgraden og som IKKE er pensionsberettiget.</t>
        </r>
      </text>
    </comment>
    <comment ref="B41" authorId="0" shapeId="0" xr:uid="{83E3A990-C303-5A49-BBA1-8CB67E7169E7}">
      <text>
        <r>
          <rPr>
            <b/>
            <sz val="10"/>
            <color rgb="FF000000"/>
            <rFont val="Tahoma"/>
            <family val="2"/>
          </rPr>
          <t>Tove Dohn:</t>
        </r>
        <r>
          <rPr>
            <sz val="10"/>
            <color rgb="FF000000"/>
            <rFont val="Tahoma"/>
            <family val="2"/>
          </rPr>
          <t xml:space="preserve">
</t>
        </r>
        <r>
          <rPr>
            <sz val="10"/>
            <color rgb="FF000000"/>
            <rFont val="Tahoma"/>
            <family val="2"/>
          </rPr>
          <t>Oplys beskæftigelsesgraden på ferietidspunktet.</t>
        </r>
      </text>
    </comment>
    <comment ref="D44" authorId="0" shapeId="0" xr:uid="{6CDEE424-DDB6-2C4F-B5B7-307EBE069D9F}">
      <text>
        <r>
          <rPr>
            <b/>
            <sz val="10"/>
            <color rgb="FF000000"/>
            <rFont val="Tahoma"/>
            <family val="2"/>
          </rPr>
          <t>Tove Dohn:</t>
        </r>
        <r>
          <rPr>
            <sz val="10"/>
            <color rgb="FF000000"/>
            <rFont val="Tahoma"/>
            <family val="2"/>
          </rPr>
          <t xml:space="preserve">
</t>
        </r>
        <r>
          <rPr>
            <sz val="10"/>
            <color rgb="FF000000"/>
            <rFont val="Tahoma"/>
            <family val="2"/>
          </rPr>
          <t>Da feriedifferenceberegningen her er vedr. Oktober mdr. oplyses her hvordan feriedagene er optjent. Altså hvilke mdr. er de optjente og hvor mange feriedage bruges der af måneden. Dagene kan også aflæses i ferieskemaet ovenover.</t>
        </r>
      </text>
    </comment>
    <comment ref="D45" authorId="0" shapeId="0" xr:uid="{8D696FEC-C091-B140-ADF9-37FE374C1C42}">
      <text>
        <r>
          <rPr>
            <b/>
            <sz val="10"/>
            <color rgb="FF000000"/>
            <rFont val="Tahoma"/>
            <family val="2"/>
          </rPr>
          <t>Tove Dohn:</t>
        </r>
        <r>
          <rPr>
            <sz val="10"/>
            <color rgb="FF000000"/>
            <rFont val="Tahoma"/>
            <family val="2"/>
          </rPr>
          <t xml:space="preserve">
</t>
        </r>
        <r>
          <rPr>
            <sz val="10"/>
            <color rgb="FF000000"/>
            <rFont val="Tahoma"/>
            <family val="2"/>
          </rPr>
          <t>For at beregne feriedifference er det nødvendigt at oplyse beskæftigelsesgraden i de måneder hvor ferien er optjent. VIGTIG: Skriv kun en beskægtigelsesgrad i de mdr. hvor ferien der skal beregnes en feriedifference er optjent.</t>
        </r>
      </text>
    </comment>
    <comment ref="B55" authorId="0" shapeId="0" xr:uid="{6947B528-4495-D34E-93D0-9B44AE5B001B}">
      <text>
        <r>
          <rPr>
            <b/>
            <sz val="10"/>
            <color rgb="FF000000"/>
            <rFont val="Tahoma"/>
            <family val="2"/>
          </rPr>
          <t>Tove Dohn:</t>
        </r>
        <r>
          <rPr>
            <sz val="10"/>
            <color rgb="FF000000"/>
            <rFont val="Tahoma"/>
            <family val="2"/>
          </rPr>
          <t xml:space="preserve">
</t>
        </r>
        <r>
          <rPr>
            <sz val="10"/>
            <color rgb="FF000000"/>
            <rFont val="Tahoma"/>
            <family val="2"/>
          </rPr>
          <t>Dette er den penssionsberettigede feriedifference der skal enten tillægges eller fradrages lønnen i de måneder hvor der afholdes ferie, og hvor der skal beregnes en feriedifference.</t>
        </r>
      </text>
    </comment>
    <comment ref="B56" authorId="0" shapeId="0" xr:uid="{E658D57C-7B7F-E545-BE1B-46EF02811AEA}">
      <text>
        <r>
          <rPr>
            <b/>
            <sz val="10"/>
            <color rgb="FF000000"/>
            <rFont val="Tahoma"/>
            <family val="2"/>
          </rPr>
          <t>Tove Dohn:</t>
        </r>
        <r>
          <rPr>
            <sz val="10"/>
            <color rgb="FF000000"/>
            <rFont val="Tahoma"/>
            <family val="2"/>
          </rPr>
          <t xml:space="preserve">
</t>
        </r>
        <r>
          <rPr>
            <sz val="10"/>
            <color rgb="FF000000"/>
            <rFont val="Geneva"/>
            <family val="2"/>
          </rPr>
          <t>Dette er den IKKE penssionsberettigede feriedifference der skal enten tillægges eller fradrages lønnen i de måneder hvor der afholdes ferie, og hvor der skal beregnes en feriedifference.</t>
        </r>
        <r>
          <rPr>
            <sz val="10"/>
            <color rgb="FF000000"/>
            <rFont val="Genev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tc={0D25681D-B4FC-0848-A65F-DAD37419A515}</author>
    <author>tc={B1DF6517-DBDC-884C-BCCD-096FB15F2F7C}</author>
  </authors>
  <commentList>
    <comment ref="B39" authorId="0" shapeId="0" xr:uid="{0D25681D-B4FC-0848-A65F-DAD37419A515}">
      <text>
        <t>[Trådet kommentar]
Din version af Excel lader dig læse denne trådede kommentar. Eventuelle ændringer vil dog blive fjernet, hvis filen åbnes i en nyere version af Excel. Få mere at vide: https://go.microsoft.com/fwlink/?linkid=870924
Kommentar:
    Alle de løndele der er pensionsgivende og afhængig af beskæftigelsesgraden vedr. den mdr. hvor den ansatte afholder ferie.</t>
      </text>
    </comment>
    <comment ref="B40" authorId="1" shapeId="0" xr:uid="{B1DF6517-DBDC-884C-BCCD-096FB15F2F7C}">
      <text>
        <t>[Trådet kommentar]
Din version af Excel lader dig læse denne trådede kommentar. Eventuelle ændringer vil dog blive fjernet, hvis filen åbnes i en nyere version af Excel. Få mere at vide: https://go.microsoft.com/fwlink/?linkid=870924
Kommentar:
    Alle de løndele der IKKE er pensionsgivende men afhængig af beskæftigelsesgraden vedr. den mdr. hvor den ansatte afholder ferie.</t>
      </text>
    </comment>
  </commentList>
</comments>
</file>

<file path=xl/sharedStrings.xml><?xml version="1.0" encoding="utf-8"?>
<sst xmlns="http://schemas.openxmlformats.org/spreadsheetml/2006/main" count="169" uniqueCount="46">
  <si>
    <t>Navn på den ansatte:</t>
  </si>
  <si>
    <t>Beate Simonsen</t>
  </si>
  <si>
    <t>Løn under ferie beregnes ved at finde forskellen mellem den daglige beskæftigelsesgrad på optjeningstidspunktet og afholdelsestidspunktet. Ferie holdes i den rækkefølge den er optjent. Ved beregning af feriedifference er det derfor nødvendigt at kende antallet af optjente feriedage pr. mdr., beskæftigelsesgraden i hver mdr. ferien er optjent og sammenholde det med afholdte feriedage og den beskæftigelsesgrad ferien afholdes med. Kort sagt beregnes differencen på den daglige arbejdstid/arbejdstimer på ferietidspunktet kontra optjeningstidspunktet. Den daglige difference ganges med antal optjente feriedage og ganges med timelønnen på ferietidspunktet.</t>
  </si>
  <si>
    <t>Øverste skema bruges som et redskab til at styre optjente og afholdte feriedage. Det nederste udregner feriedifferencen for de måneder hvor der skal beregnes en sådan. Det nederste skema udfyldes for hver måned der skal beregnes en difference. Feriedifferencen som deles i pensionsgivende og ikke pensionsgivende kan overføres til lønberegningsarkene samt printes som dokumentation for beregningen.</t>
  </si>
  <si>
    <t>September</t>
  </si>
  <si>
    <t>Oktober</t>
  </si>
  <si>
    <t>November</t>
  </si>
  <si>
    <t>December</t>
  </si>
  <si>
    <t>Januar</t>
  </si>
  <si>
    <t>Februar</t>
  </si>
  <si>
    <t>Marts</t>
  </si>
  <si>
    <t>April</t>
  </si>
  <si>
    <t>Maj</t>
  </si>
  <si>
    <t>Juni</t>
  </si>
  <si>
    <t>Juli</t>
  </si>
  <si>
    <t>August</t>
  </si>
  <si>
    <t>Er den ansatte ansat i måneden(vælg Ja/nej)</t>
  </si>
  <si>
    <t>Ja</t>
  </si>
  <si>
    <t>Hvis ikke ansat en hel mdr. Skrives antal dage pr. mdr. (Feks. ansat 15. aug - 16/31)</t>
  </si>
  <si>
    <t>Nej</t>
  </si>
  <si>
    <t>Ferieoptjening(en hel mdr. = 2,08) For at feriedage går op med 25 på et år tastes =25/12</t>
  </si>
  <si>
    <t>Sum ferieoptjening</t>
  </si>
  <si>
    <t>Måned hvori der afvikles ferie:</t>
  </si>
  <si>
    <t>Ferieafvikling</t>
  </si>
  <si>
    <t>Anfør antal hele feriedage i den mdr. hvor der afvikles ferie</t>
  </si>
  <si>
    <t>Hvilke mdr. er den afviklede ferie optjent</t>
  </si>
  <si>
    <t>Anfør i hvilke mdr. den afviklede fere er optjent</t>
  </si>
  <si>
    <t>Antal feriedage brugt</t>
  </si>
  <si>
    <t>Status skyldig ferie</t>
  </si>
  <si>
    <t>Ferie afvikling</t>
  </si>
  <si>
    <t xml:space="preserve">Feriedifferenceberegning vedr. </t>
  </si>
  <si>
    <t>Beskæftigelsesgrad på ferietidspunkt. 100%=1, 85%=0,85</t>
  </si>
  <si>
    <t>FERIEOPTJENINGSTIDSPUNKT</t>
  </si>
  <si>
    <t>Måned</t>
  </si>
  <si>
    <t>Beskæftigelsesgrad på optjeningstidspunktet(Skriv kun bg. i de mdr. hvor ferien er optjent)</t>
  </si>
  <si>
    <t>BG omregenet i ugentlige timer</t>
  </si>
  <si>
    <t>Ugentlige timer omregnet pr. dag</t>
  </si>
  <si>
    <t>FERIEAFVIKLINGSTIDSPUNKT</t>
  </si>
  <si>
    <t>Ugentlige arbejdstimer på afviklingstidspunkt</t>
  </si>
  <si>
    <t>Feriedifference(Pensionsberettiget) pr. mdr.</t>
  </si>
  <si>
    <t>Feriedifference(IKKE Pensionsberettiget) pr. mdr.</t>
  </si>
  <si>
    <t>Måned hvor der afvikles ferie:</t>
  </si>
  <si>
    <t>Feriedifferenceberegning vedr. (oplys hvilken måned feriedifferencen vedrører)</t>
  </si>
  <si>
    <t>Beskæftigelsesgrad på ferietidspunkt. 100%=1 - 85%=0,85</t>
  </si>
  <si>
    <t>Anfør antal hele feriedage i den mdr. hvor der afvikles ferie. Feks. 5 dage i oktober.</t>
  </si>
  <si>
    <t>Anfør i hvilke mdr. den afviklede fere er optjent. Hvis der afvikles 5 dage i oktober, kan de 5 dage være optjente med 2,08 dage i september, 2,08 dage i oktober og 0,84 dage i november.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</si>
</sst>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30"/>
    <numFmt numFmtId="165" formatCode="##/31"/>
    <numFmt numFmtId="166" formatCode="##/28"/>
    <numFmt numFmtId="167" formatCode="_-* #,##0.00\ _k_r_._-;\-* #,##0.00\ _k_r_._-;_-* &quot;-&quot;??\ _k_r_._-;_-@_-"/>
  </numFmts>
  <fonts count="15">
    <font>
      <sz val="12"/>
      <color theme="1"/>
      <name val="Calibri"/>
      <family val="2"/>
      <scheme val="minor"/>
    </font>
    <font>
      <sz val="12"/>
      <color theme="1"/>
      <name val="Calibri"/>
      <family val="2"/>
      <scheme val="minor"/>
    </font>
    <font>
      <sz val="12"/>
      <color rgb="FFFF0000"/>
      <name val="Calibri"/>
      <family val="2"/>
      <scheme val="minor"/>
    </font>
    <font>
      <b/>
      <sz val="12"/>
      <color theme="1"/>
      <name val="Calibri"/>
      <family val="2"/>
      <scheme val="minor"/>
    </font>
    <font>
      <sz val="18"/>
      <color theme="1"/>
      <name val="Calibri"/>
      <family val="2"/>
      <scheme val="minor"/>
    </font>
    <font>
      <sz val="10"/>
      <name val="Geneva"/>
      <family val="2"/>
    </font>
    <font>
      <sz val="12"/>
      <name val="ArialMT"/>
    </font>
    <font>
      <sz val="12"/>
      <name val="Calibri"/>
      <family val="2"/>
      <scheme val="minor"/>
    </font>
    <font>
      <sz val="10"/>
      <name val="Helvetica"/>
      <family val="2"/>
    </font>
    <font>
      <b/>
      <sz val="10"/>
      <color indexed="18"/>
      <name val="Courier"/>
      <family val="1"/>
    </font>
    <font>
      <b/>
      <sz val="18"/>
      <color theme="0"/>
      <name val="Calibri"/>
      <family val="2"/>
      <scheme val="minor"/>
    </font>
    <font>
      <b/>
      <sz val="18"/>
      <color theme="1"/>
      <name val="Calibri"/>
      <family val="2"/>
      <scheme val="minor"/>
    </font>
    <font>
      <b/>
      <sz val="10"/>
      <color rgb="FF000000"/>
      <name val="Tahoma"/>
      <family val="2"/>
    </font>
    <font>
      <sz val="10"/>
      <color rgb="FF000000"/>
      <name val="Tahoma"/>
      <family val="2"/>
    </font>
    <font>
      <sz val="10"/>
      <color rgb="FF000000"/>
      <name val="Geneva"/>
      <family val="2"/>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s>
  <borders count="27">
    <border>
      <left/>
      <right/>
      <top/>
      <bottom/>
      <diagonal/>
    </border>
    <border>
      <left style="medium">
        <color auto="1"/>
      </left>
      <right style="thin">
        <color auto="1"/>
      </right>
      <top style="medium">
        <color auto="1"/>
      </top>
      <bottom style="thin">
        <color auto="1"/>
      </bottom>
      <diagonal/>
    </border>
    <border>
      <left/>
      <right/>
      <top style="medium">
        <color indexed="64"/>
      </top>
      <bottom/>
      <diagonal/>
    </border>
    <border>
      <left/>
      <right style="medium">
        <color auto="1"/>
      </right>
      <top style="medium">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indexed="64"/>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indexed="64"/>
      </top>
      <bottom style="medium">
        <color indexed="64"/>
      </bottom>
      <diagonal/>
    </border>
    <border>
      <left style="thin">
        <color auto="1"/>
      </left>
      <right style="medium">
        <color auto="1"/>
      </right>
      <top style="thin">
        <color auto="1"/>
      </top>
      <bottom style="medium">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thin">
        <color auto="1"/>
      </left>
      <right/>
      <top style="thin">
        <color auto="1"/>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s>
  <cellStyleXfs count="6">
    <xf numFmtId="0" fontId="0" fillId="0" borderId="0"/>
    <xf numFmtId="0" fontId="1" fillId="0" borderId="0"/>
    <xf numFmtId="0" fontId="5" fillId="0" borderId="0"/>
    <xf numFmtId="0" fontId="8" fillId="0" borderId="0"/>
    <xf numFmtId="43" fontId="1" fillId="0" borderId="0" applyFont="0" applyFill="0" applyBorder="0" applyAlignment="0" applyProtection="0"/>
    <xf numFmtId="0" fontId="5" fillId="0" borderId="0"/>
  </cellStyleXfs>
  <cellXfs count="108">
    <xf numFmtId="0" fontId="0" fillId="0" borderId="0" xfId="0"/>
    <xf numFmtId="0" fontId="4" fillId="0" borderId="1" xfId="1" applyFont="1" applyBorder="1"/>
    <xf numFmtId="0" fontId="1" fillId="0" borderId="0" xfId="1"/>
    <xf numFmtId="0" fontId="1" fillId="3" borderId="7" xfId="1" applyFill="1" applyBorder="1"/>
    <xf numFmtId="0" fontId="1" fillId="3" borderId="8" xfId="1" applyFill="1" applyBorder="1"/>
    <xf numFmtId="0" fontId="1" fillId="3" borderId="9" xfId="1" applyFill="1" applyBorder="1"/>
    <xf numFmtId="0" fontId="1" fillId="2" borderId="10" xfId="1" applyFill="1" applyBorder="1" applyAlignment="1">
      <alignment horizontal="center"/>
    </xf>
    <xf numFmtId="0" fontId="7" fillId="4" borderId="8" xfId="1" applyFont="1" applyFill="1" applyBorder="1"/>
    <xf numFmtId="0" fontId="7" fillId="4" borderId="9" xfId="1" applyFont="1" applyFill="1" applyBorder="1"/>
    <xf numFmtId="164" fontId="9" fillId="2" borderId="8" xfId="3" applyNumberFormat="1" applyFont="1" applyFill="1" applyBorder="1" applyAlignment="1">
      <alignment horizontal="center" wrapText="1"/>
    </xf>
    <xf numFmtId="165" fontId="9" fillId="2" borderId="8" xfId="3" applyNumberFormat="1" applyFont="1" applyFill="1" applyBorder="1" applyAlignment="1">
      <alignment horizontal="center" wrapText="1"/>
    </xf>
    <xf numFmtId="166" fontId="9" fillId="2" borderId="8" xfId="3" applyNumberFormat="1" applyFont="1" applyFill="1" applyBorder="1" applyAlignment="1">
      <alignment horizontal="center" wrapText="1"/>
    </xf>
    <xf numFmtId="0" fontId="1" fillId="5" borderId="7" xfId="1" applyFill="1" applyBorder="1"/>
    <xf numFmtId="2" fontId="1" fillId="6" borderId="8" xfId="1" applyNumberFormat="1" applyFill="1" applyBorder="1"/>
    <xf numFmtId="0" fontId="1" fillId="4" borderId="8" xfId="1" applyFill="1" applyBorder="1"/>
    <xf numFmtId="0" fontId="1" fillId="4" borderId="9" xfId="1" applyFill="1" applyBorder="1"/>
    <xf numFmtId="0" fontId="1" fillId="7" borderId="7" xfId="1" applyFill="1" applyBorder="1"/>
    <xf numFmtId="2" fontId="1" fillId="7" borderId="8" xfId="1" applyNumberFormat="1" applyFill="1" applyBorder="1"/>
    <xf numFmtId="2" fontId="1" fillId="7" borderId="9" xfId="1" applyNumberFormat="1" applyFill="1" applyBorder="1"/>
    <xf numFmtId="0" fontId="1" fillId="6" borderId="11" xfId="1" applyFill="1" applyBorder="1"/>
    <xf numFmtId="0" fontId="3" fillId="2" borderId="12" xfId="1" applyFont="1" applyFill="1" applyBorder="1" applyAlignment="1">
      <alignment horizontal="center"/>
    </xf>
    <xf numFmtId="0" fontId="1" fillId="6" borderId="12" xfId="1" applyFill="1" applyBorder="1"/>
    <xf numFmtId="0" fontId="1" fillId="6" borderId="13" xfId="1" applyFill="1" applyBorder="1"/>
    <xf numFmtId="0" fontId="3" fillId="5" borderId="11" xfId="1" applyFont="1" applyFill="1" applyBorder="1"/>
    <xf numFmtId="0" fontId="2" fillId="0" borderId="0" xfId="1" applyFont="1"/>
    <xf numFmtId="0" fontId="1" fillId="5" borderId="14" xfId="1" applyFill="1" applyBorder="1"/>
    <xf numFmtId="0" fontId="1" fillId="5" borderId="11" xfId="1" applyFill="1" applyBorder="1"/>
    <xf numFmtId="0" fontId="1" fillId="6" borderId="14" xfId="1" applyFill="1" applyBorder="1"/>
    <xf numFmtId="0" fontId="1" fillId="6" borderId="15" xfId="1" applyFill="1" applyBorder="1" applyAlignment="1">
      <alignment horizontal="right"/>
    </xf>
    <xf numFmtId="0" fontId="1" fillId="6" borderId="15" xfId="1" applyFill="1" applyBorder="1"/>
    <xf numFmtId="0" fontId="1" fillId="6" borderId="16" xfId="1" applyFill="1" applyBorder="1"/>
    <xf numFmtId="0" fontId="1" fillId="7" borderId="17" xfId="1" applyFill="1" applyBorder="1"/>
    <xf numFmtId="2" fontId="1" fillId="7" borderId="18" xfId="1" applyNumberFormat="1" applyFill="1" applyBorder="1"/>
    <xf numFmtId="2" fontId="1" fillId="7" borderId="19" xfId="1" applyNumberFormat="1" applyFill="1" applyBorder="1"/>
    <xf numFmtId="0" fontId="1" fillId="6" borderId="20" xfId="1" applyFill="1" applyBorder="1"/>
    <xf numFmtId="0" fontId="3" fillId="2" borderId="21" xfId="1" applyFont="1" applyFill="1" applyBorder="1" applyAlignment="1">
      <alignment horizontal="center"/>
    </xf>
    <xf numFmtId="0" fontId="1" fillId="6" borderId="21" xfId="1" applyFill="1" applyBorder="1"/>
    <xf numFmtId="0" fontId="1" fillId="6" borderId="22" xfId="1" applyFill="1" applyBorder="1"/>
    <xf numFmtId="0" fontId="10" fillId="4" borderId="8" xfId="1" applyFont="1" applyFill="1" applyBorder="1" applyAlignment="1">
      <alignment horizontal="center" vertical="center"/>
    </xf>
    <xf numFmtId="0" fontId="11" fillId="2" borderId="8" xfId="1" applyFont="1" applyFill="1" applyBorder="1" applyAlignment="1">
      <alignment horizontal="center"/>
    </xf>
    <xf numFmtId="0" fontId="1" fillId="5" borderId="8" xfId="1" applyFill="1" applyBorder="1" applyAlignment="1">
      <alignment horizontal="center" wrapText="1"/>
    </xf>
    <xf numFmtId="0" fontId="1" fillId="0" borderId="8" xfId="1" applyBorder="1"/>
    <xf numFmtId="43" fontId="5" fillId="2" borderId="8" xfId="4" applyFont="1" applyFill="1" applyBorder="1" applyProtection="1"/>
    <xf numFmtId="167" fontId="1" fillId="5" borderId="8" xfId="1" applyNumberFormat="1" applyFill="1" applyBorder="1"/>
    <xf numFmtId="43" fontId="0" fillId="2" borderId="12" xfId="4" applyFont="1" applyFill="1" applyBorder="1" applyProtection="1"/>
    <xf numFmtId="0" fontId="1" fillId="0" borderId="12" xfId="1" applyBorder="1"/>
    <xf numFmtId="0" fontId="1" fillId="5" borderId="12" xfId="1" applyFill="1" applyBorder="1"/>
    <xf numFmtId="0" fontId="1" fillId="7" borderId="12" xfId="1" applyFill="1" applyBorder="1"/>
    <xf numFmtId="0" fontId="1" fillId="2" borderId="12" xfId="1" applyFill="1" applyBorder="1"/>
    <xf numFmtId="0" fontId="1" fillId="4" borderId="12" xfId="1" applyFill="1" applyBorder="1"/>
    <xf numFmtId="0" fontId="1" fillId="5" borderId="8" xfId="1" applyFill="1" applyBorder="1"/>
    <xf numFmtId="2" fontId="1" fillId="2" borderId="8" xfId="1" applyNumberFormat="1" applyFill="1" applyBorder="1"/>
    <xf numFmtId="2" fontId="1" fillId="4" borderId="8" xfId="1" applyNumberFormat="1" applyFill="1" applyBorder="1"/>
    <xf numFmtId="0" fontId="1" fillId="7" borderId="8" xfId="1" applyFill="1" applyBorder="1"/>
    <xf numFmtId="2" fontId="1" fillId="5" borderId="8" xfId="1" applyNumberFormat="1" applyFill="1" applyBorder="1"/>
    <xf numFmtId="0" fontId="1" fillId="3" borderId="12" xfId="1" applyFill="1" applyBorder="1"/>
    <xf numFmtId="0" fontId="1" fillId="6" borderId="8" xfId="1" applyFill="1" applyBorder="1"/>
    <xf numFmtId="0" fontId="10" fillId="4" borderId="8" xfId="1" applyFont="1" applyFill="1" applyBorder="1"/>
    <xf numFmtId="2" fontId="10" fillId="4" borderId="8" xfId="1" applyNumberFormat="1" applyFont="1" applyFill="1" applyBorder="1"/>
    <xf numFmtId="2" fontId="1" fillId="0" borderId="0" xfId="1" applyNumberFormat="1"/>
    <xf numFmtId="0" fontId="4" fillId="0" borderId="8" xfId="1" applyFont="1" applyBorder="1"/>
    <xf numFmtId="164" fontId="9" fillId="2" borderId="8" xfId="3" applyNumberFormat="1" applyFont="1" applyFill="1" applyBorder="1" applyAlignment="1" applyProtection="1">
      <alignment horizontal="center" wrapText="1"/>
      <protection locked="0"/>
    </xf>
    <xf numFmtId="165" fontId="9" fillId="2" borderId="8" xfId="3" applyNumberFormat="1" applyFont="1" applyFill="1" applyBorder="1" applyAlignment="1" applyProtection="1">
      <alignment horizontal="center" wrapText="1"/>
      <protection locked="0"/>
    </xf>
    <xf numFmtId="166" fontId="9" fillId="2" borderId="8" xfId="3" applyNumberFormat="1" applyFont="1" applyFill="1" applyBorder="1" applyAlignment="1" applyProtection="1">
      <alignment horizontal="center" wrapText="1"/>
      <protection locked="0"/>
    </xf>
    <xf numFmtId="2" fontId="1" fillId="6" borderId="8" xfId="1" applyNumberFormat="1" applyFill="1" applyBorder="1" applyProtection="1">
      <protection locked="0"/>
    </xf>
    <xf numFmtId="0" fontId="3" fillId="5" borderId="12" xfId="1" applyFont="1" applyFill="1" applyBorder="1"/>
    <xf numFmtId="0" fontId="1" fillId="5" borderId="15" xfId="1" applyFill="1" applyBorder="1"/>
    <xf numFmtId="0" fontId="1" fillId="7" borderId="18" xfId="1" applyFill="1" applyBorder="1"/>
    <xf numFmtId="0" fontId="3" fillId="2" borderId="21" xfId="1" applyFont="1" applyFill="1" applyBorder="1" applyAlignment="1" applyProtection="1">
      <alignment horizontal="center"/>
      <protection locked="0"/>
    </xf>
    <xf numFmtId="0" fontId="11" fillId="2" borderId="8" xfId="1" applyFont="1" applyFill="1" applyBorder="1" applyAlignment="1" applyProtection="1">
      <alignment horizontal="center"/>
      <protection locked="0"/>
    </xf>
    <xf numFmtId="43" fontId="5" fillId="2" borderId="8" xfId="4" applyFont="1" applyFill="1" applyBorder="1" applyProtection="1">
      <protection locked="0"/>
    </xf>
    <xf numFmtId="43" fontId="0" fillId="2" borderId="12" xfId="4" applyFont="1" applyFill="1" applyBorder="1" applyProtection="1">
      <protection locked="0"/>
    </xf>
    <xf numFmtId="0" fontId="1" fillId="2" borderId="12" xfId="1" applyFill="1" applyBorder="1" applyProtection="1">
      <protection locked="0"/>
    </xf>
    <xf numFmtId="2" fontId="1" fillId="2" borderId="8" xfId="1" applyNumberFormat="1" applyFill="1" applyBorder="1" applyProtection="1">
      <protection locked="0"/>
    </xf>
    <xf numFmtId="0" fontId="1" fillId="2" borderId="10" xfId="1" applyFill="1" applyBorder="1" applyAlignment="1" applyProtection="1">
      <alignment horizontal="center"/>
      <protection locked="0"/>
    </xf>
    <xf numFmtId="0" fontId="10" fillId="4" borderId="8" xfId="1" applyFont="1" applyFill="1" applyBorder="1" applyAlignment="1">
      <alignment horizontal="center" vertical="center" wrapText="1"/>
    </xf>
    <xf numFmtId="0" fontId="1" fillId="2" borderId="12" xfId="1" applyFill="1" applyBorder="1" applyAlignment="1">
      <alignment horizontal="right"/>
    </xf>
    <xf numFmtId="0" fontId="1" fillId="2" borderId="15" xfId="1" applyFill="1" applyBorder="1" applyAlignment="1">
      <alignment horizontal="right"/>
    </xf>
    <xf numFmtId="0" fontId="4" fillId="2" borderId="2" xfId="1" applyFont="1" applyFill="1" applyBorder="1" applyAlignment="1">
      <alignment horizontal="center"/>
    </xf>
    <xf numFmtId="0" fontId="4" fillId="2" borderId="3" xfId="1" applyFont="1" applyFill="1" applyBorder="1" applyAlignment="1">
      <alignment horizontal="center"/>
    </xf>
    <xf numFmtId="0" fontId="6" fillId="0" borderId="4" xfId="2" applyFont="1" applyBorder="1" applyAlignment="1">
      <alignment horizontal="left" wrapText="1"/>
    </xf>
    <xf numFmtId="0" fontId="6" fillId="0" borderId="5" xfId="2" applyFont="1" applyBorder="1" applyAlignment="1">
      <alignment horizontal="left" wrapText="1"/>
    </xf>
    <xf numFmtId="0" fontId="6" fillId="0" borderId="6" xfId="2" applyFont="1" applyBorder="1" applyAlignment="1">
      <alignment horizontal="left" wrapText="1"/>
    </xf>
    <xf numFmtId="0" fontId="1" fillId="2" borderId="13" xfId="1" applyFill="1" applyBorder="1" applyAlignment="1">
      <alignment horizontal="right"/>
    </xf>
    <xf numFmtId="0" fontId="1" fillId="2" borderId="16" xfId="1" applyFill="1" applyBorder="1" applyAlignment="1">
      <alignment horizontal="right"/>
    </xf>
    <xf numFmtId="0" fontId="1" fillId="4" borderId="12" xfId="1" applyFill="1" applyBorder="1" applyAlignment="1">
      <alignment horizontal="right"/>
    </xf>
    <xf numFmtId="0" fontId="1" fillId="4" borderId="15" xfId="1" applyFill="1" applyBorder="1" applyAlignment="1">
      <alignment horizontal="right"/>
    </xf>
    <xf numFmtId="0" fontId="1" fillId="4" borderId="13" xfId="1" applyFill="1" applyBorder="1" applyAlignment="1">
      <alignment horizontal="right"/>
    </xf>
    <xf numFmtId="0" fontId="1" fillId="4" borderId="16" xfId="1" applyFill="1" applyBorder="1" applyAlignment="1">
      <alignment horizontal="right"/>
    </xf>
    <xf numFmtId="0" fontId="1" fillId="2" borderId="8" xfId="1" applyFill="1" applyBorder="1" applyAlignment="1">
      <alignment horizontal="center"/>
    </xf>
    <xf numFmtId="0" fontId="3" fillId="6" borderId="23" xfId="1" applyFont="1" applyFill="1" applyBorder="1" applyAlignment="1">
      <alignment horizontal="left"/>
    </xf>
    <xf numFmtId="0" fontId="3" fillId="6" borderId="5" xfId="1" applyFont="1" applyFill="1" applyBorder="1" applyAlignment="1">
      <alignment horizontal="left"/>
    </xf>
    <xf numFmtId="0" fontId="3" fillId="6" borderId="10" xfId="1" applyFont="1" applyFill="1" applyBorder="1" applyAlignment="1">
      <alignment horizontal="left"/>
    </xf>
    <xf numFmtId="0" fontId="1" fillId="2" borderId="12" xfId="1" applyFill="1" applyBorder="1" applyAlignment="1" applyProtection="1">
      <alignment horizontal="right"/>
      <protection locked="0"/>
    </xf>
    <xf numFmtId="0" fontId="1" fillId="2" borderId="15" xfId="1" applyFill="1" applyBorder="1" applyAlignment="1" applyProtection="1">
      <alignment horizontal="right"/>
      <protection locked="0"/>
    </xf>
    <xf numFmtId="0" fontId="4" fillId="2" borderId="0" xfId="1" applyFont="1" applyFill="1" applyAlignment="1" applyProtection="1">
      <alignment horizontal="center"/>
      <protection locked="0"/>
    </xf>
    <xf numFmtId="0" fontId="6" fillId="0" borderId="23" xfId="5" applyFont="1" applyBorder="1" applyAlignment="1">
      <alignment horizontal="left" wrapText="1"/>
    </xf>
    <xf numFmtId="0" fontId="6" fillId="0" borderId="5" xfId="5" applyFont="1" applyBorder="1" applyAlignment="1">
      <alignment horizontal="left" wrapText="1"/>
    </xf>
    <xf numFmtId="0" fontId="6" fillId="0" borderId="10" xfId="5" applyFont="1" applyBorder="1" applyAlignment="1">
      <alignment horizontal="left" wrapText="1"/>
    </xf>
    <xf numFmtId="0" fontId="1" fillId="2" borderId="8" xfId="1" applyFill="1" applyBorder="1" applyAlignment="1" applyProtection="1">
      <alignment horizontal="center"/>
      <protection locked="0"/>
    </xf>
    <xf numFmtId="2" fontId="1" fillId="7" borderId="12" xfId="1" applyNumberFormat="1" applyFill="1" applyBorder="1"/>
    <xf numFmtId="0" fontId="1" fillId="6" borderId="24" xfId="1" applyFill="1" applyBorder="1"/>
    <xf numFmtId="0" fontId="3" fillId="2" borderId="25" xfId="1" applyFont="1" applyFill="1" applyBorder="1" applyAlignment="1" applyProtection="1">
      <alignment horizontal="center"/>
      <protection locked="0"/>
    </xf>
    <xf numFmtId="0" fontId="1" fillId="6" borderId="25" xfId="1" applyFill="1" applyBorder="1"/>
    <xf numFmtId="0" fontId="1" fillId="6" borderId="26" xfId="1" applyFill="1" applyBorder="1"/>
    <xf numFmtId="0" fontId="1" fillId="2" borderId="13" xfId="1" applyFill="1" applyBorder="1" applyAlignment="1" applyProtection="1">
      <alignment horizontal="right"/>
      <protection locked="0"/>
    </xf>
    <xf numFmtId="0" fontId="1" fillId="2" borderId="16" xfId="1" applyFill="1" applyBorder="1" applyAlignment="1" applyProtection="1">
      <alignment horizontal="right"/>
      <protection locked="0"/>
    </xf>
    <xf numFmtId="0" fontId="1" fillId="5" borderId="14" xfId="1" applyFill="1" applyBorder="1" applyAlignment="1">
      <alignment wrapText="1"/>
    </xf>
  </cellXfs>
  <cellStyles count="6">
    <cellStyle name="Komma 2" xfId="4" xr:uid="{A15D14C2-CAE8-0344-BE3D-8044815F86B5}"/>
    <cellStyle name="Normal" xfId="0" builtinId="0"/>
    <cellStyle name="Normal 2" xfId="2" xr:uid="{09FF4EC2-7D85-6C4B-A2A3-3DCCF05868A3}"/>
    <cellStyle name="Normal 2 2" xfId="5" xr:uid="{8A688DE8-E865-C541-A998-7DC34ACFE6C8}"/>
    <cellStyle name="Normal 3" xfId="1" xr:uid="{3D34D597-66A9-E04C-8BC2-B2AE20ADD3DA}"/>
    <cellStyle name="Normal_Lon.xls1" xfId="3" xr:uid="{728C70A3-89C6-9344-99A0-8352750E8E9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ove/Documents/L&#248;nberegninger/20-21/Underviser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ove/Documents/L&#248;nberegninger/20-21/Feriedif.%20med%20not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undlon"/>
      <sheetName val="Grundlon12"/>
      <sheetName val="LonspecLeder"/>
      <sheetName val="LonspecAlle"/>
      <sheetName val="Vejledning"/>
      <sheetName val="Foraeldreorlov"/>
      <sheetName val="Nylønstillaeg"/>
      <sheetName val="Trin4tillaeg"/>
      <sheetName val="LonspecAarBarsel"/>
      <sheetName val="LonspecAar"/>
      <sheetName val="Lonspec"/>
      <sheetName val="A"/>
      <sheetName val="ArkA"/>
      <sheetName val="Ark3"/>
      <sheetName val="Ark4"/>
      <sheetName val="Ark5"/>
      <sheetName val="B"/>
      <sheetName val="C"/>
      <sheetName val="D"/>
      <sheetName val="E"/>
      <sheetName val="F"/>
      <sheetName val="G"/>
      <sheetName val="H"/>
      <sheetName val="I"/>
      <sheetName val="J"/>
      <sheetName val="K"/>
      <sheetName val="L"/>
      <sheetName val="M"/>
      <sheetName val="N"/>
      <sheetName val="O"/>
      <sheetName val="P"/>
      <sheetName val="Leder"/>
      <sheetName val="andre"/>
      <sheetName val="Lønspec.Øvrigeledere"/>
      <sheetName val="Øvrige.ledere"/>
      <sheetName val="Ex09_10"/>
      <sheetName val="Ex10_11"/>
      <sheetName val="Ex11_12"/>
      <sheetName val="Ex12_13"/>
      <sheetName val="Ex13_14"/>
    </sheetNames>
    <sheetDataSet>
      <sheetData sheetId="0">
        <row r="4">
          <cell r="A4">
            <v>1</v>
          </cell>
          <cell r="B4">
            <v>141011</v>
          </cell>
          <cell r="C4">
            <v>143641</v>
          </cell>
          <cell r="D4">
            <v>145461</v>
          </cell>
          <cell r="E4">
            <v>148092</v>
          </cell>
          <cell r="F4">
            <v>149912</v>
          </cell>
          <cell r="G4">
            <v>131168.56</v>
          </cell>
        </row>
        <row r="5">
          <cell r="A5">
            <v>2</v>
          </cell>
          <cell r="B5">
            <v>143176</v>
          </cell>
          <cell r="C5">
            <v>145871</v>
          </cell>
          <cell r="D5">
            <v>147736</v>
          </cell>
          <cell r="E5">
            <v>150429</v>
          </cell>
          <cell r="F5">
            <v>152295</v>
          </cell>
          <cell r="G5">
            <v>133198.04</v>
          </cell>
        </row>
        <row r="6">
          <cell r="A6">
            <v>3</v>
          </cell>
          <cell r="B6">
            <v>145401</v>
          </cell>
          <cell r="C6">
            <v>148160</v>
          </cell>
          <cell r="D6">
            <v>150071</v>
          </cell>
          <cell r="E6">
            <v>152830</v>
          </cell>
          <cell r="F6">
            <v>154742</v>
          </cell>
          <cell r="G6">
            <v>135282.59</v>
          </cell>
        </row>
        <row r="7">
          <cell r="A7">
            <v>4</v>
          </cell>
          <cell r="B7">
            <v>147687</v>
          </cell>
          <cell r="C7">
            <v>150515</v>
          </cell>
          <cell r="D7">
            <v>152473</v>
          </cell>
          <cell r="E7">
            <v>155300</v>
          </cell>
          <cell r="F7">
            <v>157257</v>
          </cell>
          <cell r="G7">
            <v>137424.97</v>
          </cell>
        </row>
        <row r="8">
          <cell r="A8">
            <v>5</v>
          </cell>
          <cell r="B8">
            <v>150035</v>
          </cell>
          <cell r="C8">
            <v>152932</v>
          </cell>
          <cell r="D8">
            <v>154939</v>
          </cell>
          <cell r="E8">
            <v>157836</v>
          </cell>
          <cell r="F8">
            <v>159841</v>
          </cell>
          <cell r="G8">
            <v>139625.18</v>
          </cell>
        </row>
        <row r="9">
          <cell r="A9">
            <v>6</v>
          </cell>
          <cell r="B9">
            <v>152450</v>
          </cell>
          <cell r="C9">
            <v>155418</v>
          </cell>
          <cell r="D9">
            <v>157474</v>
          </cell>
          <cell r="E9">
            <v>160442</v>
          </cell>
          <cell r="F9">
            <v>162497</v>
          </cell>
          <cell r="G9">
            <v>141887.34</v>
          </cell>
        </row>
        <row r="10">
          <cell r="A10">
            <v>7</v>
          </cell>
          <cell r="B10">
            <v>154928</v>
          </cell>
          <cell r="C10">
            <v>157970</v>
          </cell>
          <cell r="D10">
            <v>160076</v>
          </cell>
          <cell r="E10">
            <v>163118</v>
          </cell>
          <cell r="F10">
            <v>165223</v>
          </cell>
          <cell r="G10">
            <v>144210.09</v>
          </cell>
        </row>
        <row r="11">
          <cell r="A11">
            <v>8</v>
          </cell>
          <cell r="B11">
            <v>157475</v>
          </cell>
          <cell r="C11">
            <v>160592</v>
          </cell>
          <cell r="D11">
            <v>162751</v>
          </cell>
          <cell r="E11">
            <v>165868</v>
          </cell>
          <cell r="F11">
            <v>168027</v>
          </cell>
          <cell r="G11">
            <v>146597.54999999999</v>
          </cell>
        </row>
        <row r="12">
          <cell r="A12">
            <v>9</v>
          </cell>
          <cell r="B12">
            <v>160094</v>
          </cell>
          <cell r="C12">
            <v>163288</v>
          </cell>
          <cell r="D12">
            <v>165501</v>
          </cell>
          <cell r="E12">
            <v>168695</v>
          </cell>
          <cell r="F12">
            <v>170908</v>
          </cell>
          <cell r="G12">
            <v>149051.1</v>
          </cell>
        </row>
        <row r="13">
          <cell r="A13">
            <v>10</v>
          </cell>
          <cell r="B13">
            <v>162783</v>
          </cell>
          <cell r="C13">
            <v>166058</v>
          </cell>
          <cell r="D13">
            <v>168325</v>
          </cell>
          <cell r="E13">
            <v>171600</v>
          </cell>
          <cell r="F13">
            <v>173868</v>
          </cell>
          <cell r="G13">
            <v>151572.10999999999</v>
          </cell>
        </row>
        <row r="14">
          <cell r="A14">
            <v>11</v>
          </cell>
          <cell r="B14">
            <v>164905</v>
          </cell>
          <cell r="C14">
            <v>168261</v>
          </cell>
          <cell r="D14">
            <v>170585</v>
          </cell>
          <cell r="E14">
            <v>173941</v>
          </cell>
          <cell r="F14">
            <v>176265</v>
          </cell>
          <cell r="G14">
            <v>154161.97</v>
          </cell>
        </row>
        <row r="15">
          <cell r="A15">
            <v>12</v>
          </cell>
          <cell r="B15">
            <v>167744</v>
          </cell>
          <cell r="C15">
            <v>171185</v>
          </cell>
          <cell r="D15">
            <v>173568</v>
          </cell>
          <cell r="E15">
            <v>177008</v>
          </cell>
          <cell r="F15">
            <v>179390</v>
          </cell>
          <cell r="G15">
            <v>156823.42000000001</v>
          </cell>
        </row>
        <row r="16">
          <cell r="A16">
            <v>13</v>
          </cell>
          <cell r="B16">
            <v>170663</v>
          </cell>
          <cell r="C16">
            <v>174190</v>
          </cell>
          <cell r="D16">
            <v>176632</v>
          </cell>
          <cell r="E16">
            <v>180160</v>
          </cell>
          <cell r="F16">
            <v>182601</v>
          </cell>
          <cell r="G16">
            <v>159557.85</v>
          </cell>
        </row>
        <row r="17">
          <cell r="A17">
            <v>14</v>
          </cell>
          <cell r="B17">
            <v>173661</v>
          </cell>
          <cell r="C17">
            <v>177278</v>
          </cell>
          <cell r="D17">
            <v>179781</v>
          </cell>
          <cell r="E17">
            <v>183397</v>
          </cell>
          <cell r="F17">
            <v>185900</v>
          </cell>
          <cell r="G17">
            <v>162368</v>
          </cell>
        </row>
        <row r="18">
          <cell r="A18">
            <v>15</v>
          </cell>
          <cell r="B18">
            <v>176742</v>
          </cell>
          <cell r="C18">
            <v>180449</v>
          </cell>
          <cell r="D18">
            <v>183015</v>
          </cell>
          <cell r="E18">
            <v>186723</v>
          </cell>
          <cell r="F18">
            <v>189289</v>
          </cell>
          <cell r="G18">
            <v>165253.88</v>
          </cell>
        </row>
        <row r="19">
          <cell r="A19">
            <v>16</v>
          </cell>
          <cell r="B19">
            <v>179103</v>
          </cell>
          <cell r="C19">
            <v>182904</v>
          </cell>
          <cell r="D19">
            <v>185536</v>
          </cell>
          <cell r="E19">
            <v>189337</v>
          </cell>
          <cell r="F19">
            <v>191969</v>
          </cell>
          <cell r="G19">
            <v>168220.99</v>
          </cell>
        </row>
        <row r="20">
          <cell r="A20">
            <v>17</v>
          </cell>
          <cell r="B20">
            <v>182355</v>
          </cell>
          <cell r="C20">
            <v>186253</v>
          </cell>
          <cell r="D20">
            <v>188951</v>
          </cell>
          <cell r="E20">
            <v>192849</v>
          </cell>
          <cell r="F20">
            <v>195546</v>
          </cell>
          <cell r="G20">
            <v>171267.96</v>
          </cell>
        </row>
        <row r="21">
          <cell r="A21">
            <v>18</v>
          </cell>
          <cell r="B21">
            <v>185698</v>
          </cell>
          <cell r="C21">
            <v>189695</v>
          </cell>
          <cell r="D21">
            <v>192462</v>
          </cell>
          <cell r="E21">
            <v>196458</v>
          </cell>
          <cell r="F21">
            <v>199224</v>
          </cell>
          <cell r="G21">
            <v>174400.3</v>
          </cell>
        </row>
        <row r="22">
          <cell r="A22">
            <v>19</v>
          </cell>
          <cell r="B22">
            <v>188193</v>
          </cell>
          <cell r="C22">
            <v>192292</v>
          </cell>
          <cell r="D22">
            <v>195128</v>
          </cell>
          <cell r="E22">
            <v>199227</v>
          </cell>
          <cell r="F22">
            <v>202065</v>
          </cell>
          <cell r="G22">
            <v>177618</v>
          </cell>
        </row>
        <row r="23">
          <cell r="A23">
            <v>20</v>
          </cell>
          <cell r="B23">
            <v>190784</v>
          </cell>
          <cell r="C23">
            <v>194986</v>
          </cell>
          <cell r="D23">
            <v>197896</v>
          </cell>
          <cell r="E23">
            <v>202098</v>
          </cell>
          <cell r="F23">
            <v>205007</v>
          </cell>
          <cell r="G23">
            <v>180923.82</v>
          </cell>
        </row>
        <row r="24">
          <cell r="A24">
            <v>21</v>
          </cell>
          <cell r="B24">
            <v>193942</v>
          </cell>
          <cell r="C24">
            <v>198252</v>
          </cell>
          <cell r="D24">
            <v>201236</v>
          </cell>
          <cell r="E24">
            <v>205546</v>
          </cell>
          <cell r="F24">
            <v>208530</v>
          </cell>
          <cell r="G24">
            <v>184321.88</v>
          </cell>
        </row>
        <row r="25">
          <cell r="A25">
            <v>22</v>
          </cell>
          <cell r="B25">
            <v>196868</v>
          </cell>
          <cell r="C25">
            <v>201178</v>
          </cell>
          <cell r="D25">
            <v>204162</v>
          </cell>
          <cell r="E25">
            <v>208472</v>
          </cell>
          <cell r="F25">
            <v>211456</v>
          </cell>
          <cell r="G25">
            <v>187717.13</v>
          </cell>
        </row>
        <row r="26">
          <cell r="A26">
            <v>23</v>
          </cell>
          <cell r="B26">
            <v>200004</v>
          </cell>
          <cell r="C26">
            <v>204194</v>
          </cell>
          <cell r="D26">
            <v>207097</v>
          </cell>
          <cell r="E26">
            <v>211289</v>
          </cell>
          <cell r="F26">
            <v>214190</v>
          </cell>
          <cell r="G26">
            <v>191104.14</v>
          </cell>
        </row>
        <row r="27">
          <cell r="A27">
            <v>24</v>
          </cell>
          <cell r="B27">
            <v>203235</v>
          </cell>
          <cell r="C27">
            <v>207308</v>
          </cell>
          <cell r="D27">
            <v>210128</v>
          </cell>
          <cell r="E27">
            <v>214201</v>
          </cell>
          <cell r="F27">
            <v>217021</v>
          </cell>
          <cell r="G27">
            <v>194587.44</v>
          </cell>
        </row>
        <row r="28">
          <cell r="A28">
            <v>25</v>
          </cell>
          <cell r="B28">
            <v>206538</v>
          </cell>
          <cell r="C28">
            <v>210484</v>
          </cell>
          <cell r="D28">
            <v>213216</v>
          </cell>
          <cell r="E28">
            <v>217162</v>
          </cell>
          <cell r="F28">
            <v>219894</v>
          </cell>
          <cell r="G28">
            <v>198161</v>
          </cell>
        </row>
        <row r="29">
          <cell r="A29">
            <v>26</v>
          </cell>
          <cell r="B29">
            <v>209918</v>
          </cell>
          <cell r="C29">
            <v>213727</v>
          </cell>
          <cell r="D29">
            <v>216364</v>
          </cell>
          <cell r="E29">
            <v>220174</v>
          </cell>
          <cell r="F29">
            <v>222811</v>
          </cell>
          <cell r="G29">
            <v>201828.54</v>
          </cell>
        </row>
        <row r="30">
          <cell r="A30">
            <v>27</v>
          </cell>
          <cell r="B30">
            <v>213370</v>
          </cell>
          <cell r="C30">
            <v>217033</v>
          </cell>
          <cell r="D30">
            <v>219570</v>
          </cell>
          <cell r="E30">
            <v>223233</v>
          </cell>
          <cell r="F30">
            <v>225770</v>
          </cell>
          <cell r="G30">
            <v>205591</v>
          </cell>
        </row>
        <row r="31">
          <cell r="A31">
            <v>28</v>
          </cell>
          <cell r="B31">
            <v>216901</v>
          </cell>
          <cell r="C31">
            <v>220409</v>
          </cell>
          <cell r="D31">
            <v>222837</v>
          </cell>
          <cell r="E31">
            <v>226345</v>
          </cell>
          <cell r="F31">
            <v>228774</v>
          </cell>
          <cell r="G31">
            <v>209453.43</v>
          </cell>
        </row>
        <row r="32">
          <cell r="A32">
            <v>29</v>
          </cell>
          <cell r="B32">
            <v>220510</v>
          </cell>
          <cell r="C32">
            <v>223852</v>
          </cell>
          <cell r="D32">
            <v>226166</v>
          </cell>
          <cell r="E32">
            <v>229508</v>
          </cell>
          <cell r="F32">
            <v>231821</v>
          </cell>
          <cell r="G32">
            <v>213415.37</v>
          </cell>
        </row>
        <row r="33">
          <cell r="A33">
            <v>30</v>
          </cell>
          <cell r="B33">
            <v>224202</v>
          </cell>
          <cell r="C33">
            <v>227367</v>
          </cell>
          <cell r="D33">
            <v>229558</v>
          </cell>
          <cell r="E33">
            <v>232721</v>
          </cell>
          <cell r="F33">
            <v>234912</v>
          </cell>
          <cell r="G33">
            <v>217481.83</v>
          </cell>
        </row>
        <row r="34">
          <cell r="A34">
            <v>31</v>
          </cell>
          <cell r="B34">
            <v>227973</v>
          </cell>
          <cell r="C34">
            <v>230949</v>
          </cell>
          <cell r="D34">
            <v>233011</v>
          </cell>
          <cell r="E34">
            <v>235987</v>
          </cell>
          <cell r="F34">
            <v>238048</v>
          </cell>
          <cell r="G34">
            <v>221653.7</v>
          </cell>
        </row>
        <row r="35">
          <cell r="A35">
            <v>32</v>
          </cell>
          <cell r="B35">
            <v>231831</v>
          </cell>
          <cell r="C35">
            <v>234607</v>
          </cell>
          <cell r="D35">
            <v>236529</v>
          </cell>
          <cell r="E35">
            <v>239306</v>
          </cell>
          <cell r="F35">
            <v>241227</v>
          </cell>
          <cell r="G35">
            <v>225935.95</v>
          </cell>
        </row>
        <row r="36">
          <cell r="A36">
            <v>33</v>
          </cell>
          <cell r="B36">
            <v>235771</v>
          </cell>
          <cell r="C36">
            <v>238334</v>
          </cell>
          <cell r="D36">
            <v>240110</v>
          </cell>
          <cell r="E36">
            <v>242674</v>
          </cell>
          <cell r="F36">
            <v>244449</v>
          </cell>
          <cell r="G36">
            <v>230328.08</v>
          </cell>
        </row>
        <row r="37">
          <cell r="A37">
            <v>34</v>
          </cell>
          <cell r="B37">
            <v>239801</v>
          </cell>
          <cell r="C37">
            <v>242140</v>
          </cell>
          <cell r="D37">
            <v>243759</v>
          </cell>
          <cell r="E37">
            <v>246096</v>
          </cell>
          <cell r="F37">
            <v>247715</v>
          </cell>
          <cell r="G37">
            <v>234836.36</v>
          </cell>
        </row>
        <row r="38">
          <cell r="A38">
            <v>35</v>
          </cell>
          <cell r="B38">
            <v>243921</v>
          </cell>
          <cell r="C38">
            <v>246021</v>
          </cell>
          <cell r="D38">
            <v>247474</v>
          </cell>
          <cell r="E38">
            <v>249574</v>
          </cell>
          <cell r="F38">
            <v>251027</v>
          </cell>
          <cell r="G38">
            <v>239462.99</v>
          </cell>
        </row>
        <row r="39">
          <cell r="A39">
            <v>36</v>
          </cell>
          <cell r="B39">
            <v>248130</v>
          </cell>
          <cell r="C39">
            <v>249976</v>
          </cell>
          <cell r="D39">
            <v>251255</v>
          </cell>
          <cell r="E39">
            <v>253102</v>
          </cell>
          <cell r="F39">
            <v>254380</v>
          </cell>
          <cell r="G39">
            <v>244208.78</v>
          </cell>
        </row>
        <row r="40">
          <cell r="A40">
            <v>37</v>
          </cell>
          <cell r="B40">
            <v>252432</v>
          </cell>
          <cell r="C40">
            <v>254012</v>
          </cell>
          <cell r="D40">
            <v>255104</v>
          </cell>
          <cell r="E40">
            <v>256684</v>
          </cell>
          <cell r="F40">
            <v>257778</v>
          </cell>
          <cell r="G40">
            <v>249078.59</v>
          </cell>
        </row>
        <row r="41">
          <cell r="A41">
            <v>38</v>
          </cell>
          <cell r="B41">
            <v>256976</v>
          </cell>
          <cell r="C41">
            <v>258297</v>
          </cell>
          <cell r="D41">
            <v>259212</v>
          </cell>
          <cell r="E41">
            <v>260534</v>
          </cell>
          <cell r="F41">
            <v>261450</v>
          </cell>
          <cell r="G41">
            <v>254168.8</v>
          </cell>
        </row>
        <row r="42">
          <cell r="A42">
            <v>39</v>
          </cell>
          <cell r="B42">
            <v>261564</v>
          </cell>
          <cell r="C42">
            <v>262582</v>
          </cell>
          <cell r="D42">
            <v>263287</v>
          </cell>
          <cell r="E42">
            <v>264304</v>
          </cell>
          <cell r="F42">
            <v>265009</v>
          </cell>
          <cell r="G42">
            <v>259403.21</v>
          </cell>
        </row>
        <row r="43">
          <cell r="A43">
            <v>40</v>
          </cell>
          <cell r="B43">
            <v>266252</v>
          </cell>
          <cell r="C43">
            <v>266948</v>
          </cell>
          <cell r="D43">
            <v>267430</v>
          </cell>
          <cell r="E43">
            <v>268126</v>
          </cell>
          <cell r="F43">
            <v>268608</v>
          </cell>
          <cell r="G43">
            <v>264773.06</v>
          </cell>
        </row>
        <row r="44">
          <cell r="A44">
            <v>41</v>
          </cell>
          <cell r="B44">
            <v>271043</v>
          </cell>
          <cell r="C44">
            <v>271399</v>
          </cell>
          <cell r="D44">
            <v>271647</v>
          </cell>
          <cell r="E44">
            <v>272004</v>
          </cell>
          <cell r="F44">
            <v>272251</v>
          </cell>
          <cell r="G44">
            <v>270283.09000000003</v>
          </cell>
        </row>
        <row r="45">
          <cell r="A45">
            <v>42</v>
          </cell>
          <cell r="B45">
            <v>275937</v>
          </cell>
          <cell r="C45">
            <v>275937</v>
          </cell>
          <cell r="D45">
            <v>275937</v>
          </cell>
          <cell r="E45">
            <v>275937</v>
          </cell>
          <cell r="F45">
            <v>275937</v>
          </cell>
          <cell r="G45">
            <v>275936.7</v>
          </cell>
        </row>
        <row r="46">
          <cell r="A46">
            <v>43</v>
          </cell>
          <cell r="B46">
            <v>282063</v>
          </cell>
          <cell r="C46">
            <v>282063</v>
          </cell>
          <cell r="D46">
            <v>282063</v>
          </cell>
          <cell r="E46">
            <v>282063</v>
          </cell>
          <cell r="F46">
            <v>282063</v>
          </cell>
          <cell r="G46">
            <v>282062.88</v>
          </cell>
        </row>
        <row r="47">
          <cell r="A47">
            <v>44</v>
          </cell>
          <cell r="B47">
            <v>288356</v>
          </cell>
          <cell r="C47">
            <v>288356</v>
          </cell>
          <cell r="D47">
            <v>288356</v>
          </cell>
          <cell r="E47">
            <v>288356</v>
          </cell>
          <cell r="F47">
            <v>288356</v>
          </cell>
          <cell r="G47">
            <v>288356.47999999998</v>
          </cell>
        </row>
        <row r="48">
          <cell r="A48">
            <v>45</v>
          </cell>
          <cell r="B48">
            <v>294824</v>
          </cell>
          <cell r="C48">
            <v>294824</v>
          </cell>
          <cell r="D48">
            <v>294824</v>
          </cell>
          <cell r="E48">
            <v>294824</v>
          </cell>
          <cell r="F48">
            <v>294824</v>
          </cell>
          <cell r="G48">
            <v>294824.2</v>
          </cell>
        </row>
        <row r="49">
          <cell r="A49">
            <v>46</v>
          </cell>
          <cell r="B49">
            <v>301470</v>
          </cell>
          <cell r="C49">
            <v>301470</v>
          </cell>
          <cell r="D49">
            <v>301470</v>
          </cell>
          <cell r="E49">
            <v>301470</v>
          </cell>
          <cell r="F49">
            <v>301470</v>
          </cell>
          <cell r="G49">
            <v>301470.05</v>
          </cell>
        </row>
        <row r="50">
          <cell r="A50">
            <v>47</v>
          </cell>
          <cell r="B50">
            <v>315314</v>
          </cell>
          <cell r="C50">
            <v>315314</v>
          </cell>
          <cell r="D50">
            <v>315314</v>
          </cell>
          <cell r="E50">
            <v>315314</v>
          </cell>
          <cell r="F50">
            <v>315314</v>
          </cell>
          <cell r="G50">
            <v>315313.56</v>
          </cell>
        </row>
        <row r="51">
          <cell r="A51">
            <v>48</v>
          </cell>
          <cell r="B51">
            <v>336492</v>
          </cell>
          <cell r="C51">
            <v>336492</v>
          </cell>
          <cell r="D51">
            <v>336492</v>
          </cell>
          <cell r="E51">
            <v>336492</v>
          </cell>
          <cell r="F51">
            <v>336492</v>
          </cell>
          <cell r="G51">
            <v>336491.35</v>
          </cell>
        </row>
        <row r="52">
          <cell r="A52">
            <v>49</v>
          </cell>
          <cell r="B52">
            <v>359957</v>
          </cell>
          <cell r="C52">
            <v>359957</v>
          </cell>
          <cell r="D52">
            <v>359957</v>
          </cell>
          <cell r="E52">
            <v>359957</v>
          </cell>
          <cell r="F52">
            <v>359957</v>
          </cell>
          <cell r="G52">
            <v>359956.74</v>
          </cell>
        </row>
        <row r="53">
          <cell r="A53">
            <v>50</v>
          </cell>
          <cell r="B53">
            <v>397581</v>
          </cell>
          <cell r="C53">
            <v>397581</v>
          </cell>
          <cell r="D53">
            <v>397581</v>
          </cell>
          <cell r="E53">
            <v>397581</v>
          </cell>
          <cell r="F53">
            <v>397581</v>
          </cell>
          <cell r="G53">
            <v>397581.73</v>
          </cell>
        </row>
        <row r="54">
          <cell r="A54">
            <v>51</v>
          </cell>
          <cell r="B54">
            <v>444240</v>
          </cell>
          <cell r="C54">
            <v>444240</v>
          </cell>
          <cell r="D54">
            <v>444240</v>
          </cell>
          <cell r="E54">
            <v>444240</v>
          </cell>
          <cell r="F54">
            <v>444240</v>
          </cell>
          <cell r="G54">
            <v>444240.63</v>
          </cell>
        </row>
        <row r="55">
          <cell r="A55">
            <v>52</v>
          </cell>
          <cell r="B55">
            <v>484035</v>
          </cell>
          <cell r="C55">
            <v>484035</v>
          </cell>
          <cell r="D55">
            <v>484035</v>
          </cell>
          <cell r="E55">
            <v>484035</v>
          </cell>
          <cell r="F55">
            <v>484035</v>
          </cell>
          <cell r="G55">
            <v>484035.37</v>
          </cell>
        </row>
        <row r="56">
          <cell r="A56">
            <v>53</v>
          </cell>
          <cell r="B56">
            <v>538581</v>
          </cell>
          <cell r="C56">
            <v>538581</v>
          </cell>
          <cell r="D56">
            <v>538581</v>
          </cell>
          <cell r="E56">
            <v>538581</v>
          </cell>
          <cell r="F56">
            <v>538581</v>
          </cell>
          <cell r="G56">
            <v>538581.69999999995</v>
          </cell>
        </row>
        <row r="57">
          <cell r="A57">
            <v>54</v>
          </cell>
          <cell r="B57">
            <v>604096</v>
          </cell>
          <cell r="C57">
            <v>604096</v>
          </cell>
          <cell r="D57">
            <v>604096</v>
          </cell>
          <cell r="E57">
            <v>604096</v>
          </cell>
          <cell r="F57">
            <v>604096</v>
          </cell>
          <cell r="G57">
            <v>604095.94999999995</v>
          </cell>
        </row>
        <row r="58">
          <cell r="A58">
            <v>55</v>
          </cell>
          <cell r="B58">
            <v>679129</v>
          </cell>
          <cell r="C58">
            <v>679129</v>
          </cell>
          <cell r="D58">
            <v>679129</v>
          </cell>
          <cell r="E58">
            <v>679129</v>
          </cell>
          <cell r="F58">
            <v>679129</v>
          </cell>
          <cell r="G58">
            <v>679128.96</v>
          </cell>
        </row>
        <row r="59">
          <cell r="A59" t="str">
            <v>Læ1</v>
          </cell>
          <cell r="B59">
            <v>213400</v>
          </cell>
          <cell r="C59">
            <v>213400</v>
          </cell>
          <cell r="D59">
            <v>213400</v>
          </cell>
          <cell r="E59">
            <v>213400</v>
          </cell>
          <cell r="F59">
            <v>213400</v>
          </cell>
          <cell r="G59">
            <v>213400</v>
          </cell>
        </row>
        <row r="60">
          <cell r="A60" t="str">
            <v>Læ2</v>
          </cell>
          <cell r="B60">
            <v>227400</v>
          </cell>
          <cell r="C60">
            <v>227400</v>
          </cell>
          <cell r="D60">
            <v>227400</v>
          </cell>
          <cell r="E60">
            <v>227400</v>
          </cell>
          <cell r="F60">
            <v>227400</v>
          </cell>
          <cell r="G60">
            <v>227400</v>
          </cell>
        </row>
        <row r="61">
          <cell r="A61" t="str">
            <v>Læ3</v>
          </cell>
          <cell r="B61">
            <v>248500</v>
          </cell>
          <cell r="C61">
            <v>248500</v>
          </cell>
          <cell r="D61">
            <v>248500</v>
          </cell>
          <cell r="E61">
            <v>248500</v>
          </cell>
          <cell r="F61">
            <v>248500</v>
          </cell>
          <cell r="G61">
            <v>248500</v>
          </cell>
        </row>
        <row r="62">
          <cell r="A62" t="str">
            <v>Bh1</v>
          </cell>
          <cell r="B62">
            <v>203400</v>
          </cell>
          <cell r="C62">
            <v>203400</v>
          </cell>
          <cell r="D62">
            <v>203400</v>
          </cell>
          <cell r="E62">
            <v>203400</v>
          </cell>
          <cell r="F62">
            <v>203400</v>
          </cell>
          <cell r="G62">
            <v>203400</v>
          </cell>
        </row>
        <row r="63">
          <cell r="A63" t="str">
            <v>Bh2</v>
          </cell>
          <cell r="B63">
            <v>213400</v>
          </cell>
          <cell r="C63">
            <v>213400</v>
          </cell>
          <cell r="D63">
            <v>213400</v>
          </cell>
          <cell r="E63">
            <v>213400</v>
          </cell>
          <cell r="F63">
            <v>213400</v>
          </cell>
          <cell r="G63">
            <v>213400</v>
          </cell>
        </row>
        <row r="64">
          <cell r="A64" t="str">
            <v>Bh3</v>
          </cell>
          <cell r="B64">
            <v>221500</v>
          </cell>
          <cell r="C64">
            <v>221500</v>
          </cell>
          <cell r="D64">
            <v>221500</v>
          </cell>
          <cell r="E64">
            <v>221500</v>
          </cell>
          <cell r="F64">
            <v>221500</v>
          </cell>
          <cell r="G64">
            <v>221500</v>
          </cell>
        </row>
        <row r="69">
          <cell r="A69" t="str">
            <v>Læ1</v>
          </cell>
          <cell r="B69">
            <v>0</v>
          </cell>
          <cell r="C69">
            <v>3900</v>
          </cell>
          <cell r="D69">
            <v>6900</v>
          </cell>
          <cell r="E69">
            <v>10800</v>
          </cell>
          <cell r="F69">
            <v>13800</v>
          </cell>
        </row>
        <row r="70">
          <cell r="A70" t="str">
            <v>Læ2</v>
          </cell>
          <cell r="B70">
            <v>0</v>
          </cell>
          <cell r="C70">
            <v>3300</v>
          </cell>
          <cell r="D70">
            <v>5700</v>
          </cell>
          <cell r="E70">
            <v>9000</v>
          </cell>
          <cell r="F70">
            <v>11400</v>
          </cell>
        </row>
        <row r="71">
          <cell r="A71" t="str">
            <v>Læ3</v>
          </cell>
          <cell r="B71">
            <v>0</v>
          </cell>
          <cell r="C71">
            <v>2100</v>
          </cell>
          <cell r="D71">
            <v>3900</v>
          </cell>
          <cell r="E71">
            <v>6000</v>
          </cell>
          <cell r="F71">
            <v>7500</v>
          </cell>
        </row>
        <row r="72">
          <cell r="A72" t="str">
            <v>Bh1</v>
          </cell>
          <cell r="B72">
            <v>0</v>
          </cell>
          <cell r="C72">
            <v>4500</v>
          </cell>
          <cell r="D72">
            <v>7500</v>
          </cell>
          <cell r="E72">
            <v>12000</v>
          </cell>
          <cell r="F72">
            <v>15000</v>
          </cell>
        </row>
        <row r="73">
          <cell r="A73" t="str">
            <v>Bh2</v>
          </cell>
          <cell r="B73">
            <v>0</v>
          </cell>
          <cell r="C73">
            <v>3900</v>
          </cell>
          <cell r="D73">
            <v>6900</v>
          </cell>
          <cell r="E73">
            <v>10800</v>
          </cell>
          <cell r="F73">
            <v>13800</v>
          </cell>
        </row>
        <row r="74">
          <cell r="A74" t="str">
            <v>Bh3</v>
          </cell>
          <cell r="B74">
            <v>0</v>
          </cell>
          <cell r="C74">
            <v>3600</v>
          </cell>
          <cell r="D74">
            <v>6300</v>
          </cell>
          <cell r="E74">
            <v>9900</v>
          </cell>
          <cell r="F74">
            <v>12600</v>
          </cell>
        </row>
      </sheetData>
      <sheetData sheetId="1">
        <row r="4">
          <cell r="A4">
            <v>1</v>
          </cell>
          <cell r="B4">
            <v>184817</v>
          </cell>
          <cell r="C4">
            <v>188265</v>
          </cell>
          <cell r="D4">
            <v>190650</v>
          </cell>
          <cell r="E4">
            <v>194098</v>
          </cell>
          <cell r="F4">
            <v>196484</v>
          </cell>
          <cell r="G4">
            <v>171917.38</v>
          </cell>
        </row>
        <row r="5">
          <cell r="A5">
            <v>2</v>
          </cell>
          <cell r="B5">
            <v>187655</v>
          </cell>
          <cell r="C5">
            <v>191187</v>
          </cell>
          <cell r="D5">
            <v>193632</v>
          </cell>
          <cell r="E5">
            <v>197161</v>
          </cell>
          <cell r="F5">
            <v>199607</v>
          </cell>
          <cell r="G5">
            <v>174577.34</v>
          </cell>
        </row>
        <row r="6">
          <cell r="A6">
            <v>3</v>
          </cell>
          <cell r="B6">
            <v>190571</v>
          </cell>
          <cell r="C6">
            <v>194187</v>
          </cell>
          <cell r="D6">
            <v>196692</v>
          </cell>
          <cell r="E6">
            <v>200308</v>
          </cell>
          <cell r="F6">
            <v>202814</v>
          </cell>
          <cell r="G6">
            <v>177309.48</v>
          </cell>
        </row>
        <row r="7">
          <cell r="A7">
            <v>4</v>
          </cell>
          <cell r="B7">
            <v>193567</v>
          </cell>
          <cell r="C7">
            <v>197274</v>
          </cell>
          <cell r="D7">
            <v>199840</v>
          </cell>
          <cell r="E7">
            <v>203545</v>
          </cell>
          <cell r="F7">
            <v>206110</v>
          </cell>
          <cell r="G7">
            <v>180117.41</v>
          </cell>
        </row>
        <row r="8">
          <cell r="A8">
            <v>5</v>
          </cell>
          <cell r="B8">
            <v>196645</v>
          </cell>
          <cell r="C8">
            <v>200442</v>
          </cell>
          <cell r="D8">
            <v>203072</v>
          </cell>
          <cell r="E8">
            <v>206869</v>
          </cell>
          <cell r="F8">
            <v>209497</v>
          </cell>
          <cell r="G8">
            <v>183001.14</v>
          </cell>
        </row>
        <row r="9">
          <cell r="A9">
            <v>6</v>
          </cell>
          <cell r="B9">
            <v>199810</v>
          </cell>
          <cell r="C9">
            <v>203700</v>
          </cell>
          <cell r="D9">
            <v>206395</v>
          </cell>
          <cell r="E9">
            <v>210285</v>
          </cell>
          <cell r="F9">
            <v>212978</v>
          </cell>
          <cell r="G9">
            <v>185966.06</v>
          </cell>
        </row>
        <row r="10">
          <cell r="A10">
            <v>7</v>
          </cell>
          <cell r="B10">
            <v>203058</v>
          </cell>
          <cell r="C10">
            <v>207045</v>
          </cell>
          <cell r="D10">
            <v>209805</v>
          </cell>
          <cell r="E10">
            <v>213792</v>
          </cell>
          <cell r="F10">
            <v>216551</v>
          </cell>
          <cell r="G10">
            <v>189010.4</v>
          </cell>
        </row>
        <row r="11">
          <cell r="A11">
            <v>8</v>
          </cell>
          <cell r="B11">
            <v>206396</v>
          </cell>
          <cell r="C11">
            <v>210482</v>
          </cell>
          <cell r="D11">
            <v>213311</v>
          </cell>
          <cell r="E11">
            <v>217397</v>
          </cell>
          <cell r="F11">
            <v>220226</v>
          </cell>
          <cell r="G11">
            <v>192139.54</v>
          </cell>
        </row>
        <row r="12">
          <cell r="A12">
            <v>9</v>
          </cell>
          <cell r="B12">
            <v>209829</v>
          </cell>
          <cell r="C12">
            <v>214015</v>
          </cell>
          <cell r="D12">
            <v>216916</v>
          </cell>
          <cell r="E12">
            <v>221102</v>
          </cell>
          <cell r="F12">
            <v>224002</v>
          </cell>
          <cell r="G12">
            <v>195355.31</v>
          </cell>
        </row>
        <row r="13">
          <cell r="A13">
            <v>10</v>
          </cell>
          <cell r="B13">
            <v>213353</v>
          </cell>
          <cell r="C13">
            <v>217646</v>
          </cell>
          <cell r="D13">
            <v>220617</v>
          </cell>
          <cell r="E13">
            <v>224909</v>
          </cell>
          <cell r="F13">
            <v>227882</v>
          </cell>
          <cell r="G13">
            <v>198659.5</v>
          </cell>
        </row>
        <row r="14">
          <cell r="A14">
            <v>11</v>
          </cell>
          <cell r="B14">
            <v>216134</v>
          </cell>
          <cell r="C14">
            <v>220533</v>
          </cell>
          <cell r="D14">
            <v>223579</v>
          </cell>
          <cell r="E14">
            <v>227978</v>
          </cell>
          <cell r="F14">
            <v>231023</v>
          </cell>
          <cell r="G14">
            <v>202053.93</v>
          </cell>
        </row>
        <row r="15">
          <cell r="A15">
            <v>12</v>
          </cell>
          <cell r="B15">
            <v>219855</v>
          </cell>
          <cell r="C15">
            <v>224365</v>
          </cell>
          <cell r="D15">
            <v>227489</v>
          </cell>
          <cell r="E15">
            <v>231997</v>
          </cell>
          <cell r="F15">
            <v>235119</v>
          </cell>
          <cell r="G15">
            <v>205542.18</v>
          </cell>
        </row>
        <row r="16">
          <cell r="A16">
            <v>13</v>
          </cell>
          <cell r="B16">
            <v>223681</v>
          </cell>
          <cell r="C16">
            <v>228304</v>
          </cell>
          <cell r="D16">
            <v>231504</v>
          </cell>
          <cell r="E16">
            <v>236129</v>
          </cell>
          <cell r="F16">
            <v>239328</v>
          </cell>
          <cell r="G16">
            <v>209126.09</v>
          </cell>
        </row>
        <row r="17">
          <cell r="A17">
            <v>14</v>
          </cell>
          <cell r="B17">
            <v>227611</v>
          </cell>
          <cell r="C17">
            <v>232351</v>
          </cell>
          <cell r="D17">
            <v>235632</v>
          </cell>
          <cell r="E17">
            <v>240371</v>
          </cell>
          <cell r="F17">
            <v>243652</v>
          </cell>
          <cell r="G17">
            <v>212809.24</v>
          </cell>
        </row>
        <row r="18">
          <cell r="A18">
            <v>15</v>
          </cell>
          <cell r="B18">
            <v>231649</v>
          </cell>
          <cell r="C18">
            <v>236507</v>
          </cell>
          <cell r="D18">
            <v>239870</v>
          </cell>
          <cell r="E18">
            <v>244730</v>
          </cell>
          <cell r="F18">
            <v>248094</v>
          </cell>
          <cell r="G18">
            <v>216591.65</v>
          </cell>
        </row>
        <row r="19">
          <cell r="A19">
            <v>16</v>
          </cell>
          <cell r="B19">
            <v>234743</v>
          </cell>
          <cell r="C19">
            <v>239725</v>
          </cell>
          <cell r="D19">
            <v>243175</v>
          </cell>
          <cell r="E19">
            <v>248156</v>
          </cell>
          <cell r="F19">
            <v>251606</v>
          </cell>
          <cell r="G19">
            <v>220480.52</v>
          </cell>
        </row>
        <row r="20">
          <cell r="A20">
            <v>17</v>
          </cell>
          <cell r="B20">
            <v>239005</v>
          </cell>
          <cell r="C20">
            <v>244114</v>
          </cell>
          <cell r="D20">
            <v>247651</v>
          </cell>
          <cell r="E20">
            <v>252759</v>
          </cell>
          <cell r="F20">
            <v>256294</v>
          </cell>
          <cell r="G20">
            <v>224474.06</v>
          </cell>
        </row>
        <row r="21">
          <cell r="A21">
            <v>18</v>
          </cell>
          <cell r="B21">
            <v>243387</v>
          </cell>
          <cell r="C21">
            <v>248626</v>
          </cell>
          <cell r="D21">
            <v>252252</v>
          </cell>
          <cell r="E21">
            <v>257490</v>
          </cell>
          <cell r="F21">
            <v>261115</v>
          </cell>
          <cell r="G21">
            <v>228579.5</v>
          </cell>
        </row>
        <row r="22">
          <cell r="A22">
            <v>19</v>
          </cell>
          <cell r="B22">
            <v>246657</v>
          </cell>
          <cell r="C22">
            <v>252029</v>
          </cell>
          <cell r="D22">
            <v>255746</v>
          </cell>
          <cell r="E22">
            <v>261119</v>
          </cell>
          <cell r="F22">
            <v>264839</v>
          </cell>
          <cell r="G22">
            <v>232796.81</v>
          </cell>
        </row>
        <row r="23">
          <cell r="A23">
            <v>20</v>
          </cell>
          <cell r="B23">
            <v>250053</v>
          </cell>
          <cell r="C23">
            <v>255560</v>
          </cell>
          <cell r="D23">
            <v>259374</v>
          </cell>
          <cell r="E23">
            <v>264882</v>
          </cell>
          <cell r="F23">
            <v>268694</v>
          </cell>
          <cell r="G23">
            <v>237129.61</v>
          </cell>
        </row>
        <row r="24">
          <cell r="A24">
            <v>21</v>
          </cell>
          <cell r="B24">
            <v>254192</v>
          </cell>
          <cell r="C24">
            <v>259841</v>
          </cell>
          <cell r="D24">
            <v>263752</v>
          </cell>
          <cell r="E24">
            <v>269401</v>
          </cell>
          <cell r="F24">
            <v>273312</v>
          </cell>
          <cell r="G24">
            <v>241583.32</v>
          </cell>
        </row>
        <row r="25">
          <cell r="A25">
            <v>22</v>
          </cell>
          <cell r="B25">
            <v>258027</v>
          </cell>
          <cell r="C25">
            <v>263676</v>
          </cell>
          <cell r="D25">
            <v>267587</v>
          </cell>
          <cell r="E25">
            <v>273236</v>
          </cell>
          <cell r="F25">
            <v>277147</v>
          </cell>
          <cell r="G25">
            <v>246033.33</v>
          </cell>
        </row>
        <row r="26">
          <cell r="A26">
            <v>23</v>
          </cell>
          <cell r="B26">
            <v>262137</v>
          </cell>
          <cell r="C26">
            <v>267629</v>
          </cell>
          <cell r="D26">
            <v>271434</v>
          </cell>
          <cell r="E26">
            <v>276928</v>
          </cell>
          <cell r="F26">
            <v>280730</v>
          </cell>
          <cell r="G26">
            <v>250472.55</v>
          </cell>
        </row>
        <row r="27">
          <cell r="A27">
            <v>24</v>
          </cell>
          <cell r="B27">
            <v>266372</v>
          </cell>
          <cell r="C27">
            <v>271710</v>
          </cell>
          <cell r="D27">
            <v>275406</v>
          </cell>
          <cell r="E27">
            <v>280745</v>
          </cell>
          <cell r="F27">
            <v>284441</v>
          </cell>
          <cell r="G27">
            <v>255037.97</v>
          </cell>
        </row>
        <row r="28">
          <cell r="A28">
            <v>25</v>
          </cell>
          <cell r="B28">
            <v>270701</v>
          </cell>
          <cell r="C28">
            <v>275873</v>
          </cell>
          <cell r="D28">
            <v>279454</v>
          </cell>
          <cell r="E28">
            <v>284626</v>
          </cell>
          <cell r="F28">
            <v>288206</v>
          </cell>
          <cell r="G28">
            <v>259721.7</v>
          </cell>
        </row>
        <row r="29">
          <cell r="A29">
            <v>26</v>
          </cell>
          <cell r="B29">
            <v>275131</v>
          </cell>
          <cell r="C29">
            <v>280123</v>
          </cell>
          <cell r="D29">
            <v>283580</v>
          </cell>
          <cell r="E29">
            <v>288573</v>
          </cell>
          <cell r="F29">
            <v>292029</v>
          </cell>
          <cell r="G29">
            <v>264528.59000000003</v>
          </cell>
        </row>
        <row r="30">
          <cell r="A30">
            <v>27</v>
          </cell>
          <cell r="B30">
            <v>279656</v>
          </cell>
          <cell r="C30">
            <v>284456</v>
          </cell>
          <cell r="D30">
            <v>287782</v>
          </cell>
          <cell r="E30">
            <v>292583</v>
          </cell>
          <cell r="F30">
            <v>295908</v>
          </cell>
          <cell r="G30">
            <v>269459.90000000002</v>
          </cell>
        </row>
        <row r="31">
          <cell r="A31">
            <v>28</v>
          </cell>
          <cell r="B31">
            <v>284283</v>
          </cell>
          <cell r="C31">
            <v>288881</v>
          </cell>
          <cell r="D31">
            <v>292064</v>
          </cell>
          <cell r="E31">
            <v>296661</v>
          </cell>
          <cell r="F31">
            <v>299845</v>
          </cell>
          <cell r="G31">
            <v>274522.23</v>
          </cell>
        </row>
        <row r="32">
          <cell r="A32">
            <v>29</v>
          </cell>
          <cell r="B32">
            <v>289014</v>
          </cell>
          <cell r="C32">
            <v>293394</v>
          </cell>
          <cell r="D32">
            <v>296427</v>
          </cell>
          <cell r="E32">
            <v>300807</v>
          </cell>
          <cell r="F32">
            <v>303839</v>
          </cell>
          <cell r="G32">
            <v>279714.99</v>
          </cell>
        </row>
        <row r="33">
          <cell r="A33">
            <v>30</v>
          </cell>
          <cell r="B33">
            <v>293853</v>
          </cell>
          <cell r="C33">
            <v>298001</v>
          </cell>
          <cell r="D33">
            <v>300872</v>
          </cell>
          <cell r="E33">
            <v>305018</v>
          </cell>
          <cell r="F33">
            <v>307890</v>
          </cell>
          <cell r="G33">
            <v>285044.74</v>
          </cell>
        </row>
        <row r="34">
          <cell r="A34">
            <v>31</v>
          </cell>
          <cell r="B34">
            <v>298795</v>
          </cell>
          <cell r="C34">
            <v>302696</v>
          </cell>
          <cell r="D34">
            <v>305398</v>
          </cell>
          <cell r="E34">
            <v>309299</v>
          </cell>
          <cell r="F34">
            <v>312000</v>
          </cell>
          <cell r="G34">
            <v>290512.64000000001</v>
          </cell>
        </row>
        <row r="35">
          <cell r="A35">
            <v>32</v>
          </cell>
          <cell r="B35">
            <v>303852</v>
          </cell>
          <cell r="C35">
            <v>307490</v>
          </cell>
          <cell r="D35">
            <v>310009</v>
          </cell>
          <cell r="E35">
            <v>313649</v>
          </cell>
          <cell r="F35">
            <v>316167</v>
          </cell>
          <cell r="G35">
            <v>296125.21000000002</v>
          </cell>
        </row>
        <row r="36">
          <cell r="A36">
            <v>33</v>
          </cell>
          <cell r="B36">
            <v>309016</v>
          </cell>
          <cell r="C36">
            <v>312375</v>
          </cell>
          <cell r="D36">
            <v>314703</v>
          </cell>
          <cell r="E36">
            <v>318063</v>
          </cell>
          <cell r="F36">
            <v>320390</v>
          </cell>
          <cell r="G36">
            <v>301881.8</v>
          </cell>
        </row>
        <row r="37">
          <cell r="A37">
            <v>34</v>
          </cell>
          <cell r="B37">
            <v>314298</v>
          </cell>
          <cell r="C37">
            <v>317363</v>
          </cell>
          <cell r="D37">
            <v>319485</v>
          </cell>
          <cell r="E37">
            <v>322548</v>
          </cell>
          <cell r="F37">
            <v>324670</v>
          </cell>
          <cell r="G37">
            <v>307790.62</v>
          </cell>
        </row>
        <row r="38">
          <cell r="A38">
            <v>35</v>
          </cell>
          <cell r="B38">
            <v>319697</v>
          </cell>
          <cell r="C38">
            <v>322450</v>
          </cell>
          <cell r="D38">
            <v>324354</v>
          </cell>
          <cell r="E38">
            <v>327107</v>
          </cell>
          <cell r="F38">
            <v>329011</v>
          </cell>
          <cell r="G38">
            <v>313854.56</v>
          </cell>
        </row>
        <row r="39">
          <cell r="A39">
            <v>36</v>
          </cell>
          <cell r="B39">
            <v>325214</v>
          </cell>
          <cell r="C39">
            <v>327634</v>
          </cell>
          <cell r="D39">
            <v>329310</v>
          </cell>
          <cell r="E39">
            <v>331731</v>
          </cell>
          <cell r="F39">
            <v>333406</v>
          </cell>
          <cell r="G39">
            <v>320074.68</v>
          </cell>
        </row>
        <row r="40">
          <cell r="A40">
            <v>37</v>
          </cell>
          <cell r="B40">
            <v>330853</v>
          </cell>
          <cell r="C40">
            <v>332923</v>
          </cell>
          <cell r="D40">
            <v>334355</v>
          </cell>
          <cell r="E40">
            <v>336425</v>
          </cell>
          <cell r="F40">
            <v>337859</v>
          </cell>
          <cell r="G40">
            <v>326457.34000000003</v>
          </cell>
        </row>
        <row r="41">
          <cell r="A41">
            <v>38</v>
          </cell>
          <cell r="B41">
            <v>336808</v>
          </cell>
          <cell r="C41">
            <v>338540</v>
          </cell>
          <cell r="D41">
            <v>339739</v>
          </cell>
          <cell r="E41">
            <v>341471</v>
          </cell>
          <cell r="F41">
            <v>342672</v>
          </cell>
          <cell r="G41">
            <v>333128.88</v>
          </cell>
        </row>
        <row r="42">
          <cell r="A42">
            <v>39</v>
          </cell>
          <cell r="B42">
            <v>342821</v>
          </cell>
          <cell r="C42">
            <v>344156</v>
          </cell>
          <cell r="D42">
            <v>345080</v>
          </cell>
          <cell r="E42">
            <v>346413</v>
          </cell>
          <cell r="F42">
            <v>347337</v>
          </cell>
          <cell r="G42">
            <v>339989.41</v>
          </cell>
        </row>
        <row r="43">
          <cell r="A43">
            <v>40</v>
          </cell>
          <cell r="B43">
            <v>348966</v>
          </cell>
          <cell r="C43">
            <v>349878</v>
          </cell>
          <cell r="D43">
            <v>350510</v>
          </cell>
          <cell r="E43">
            <v>351422</v>
          </cell>
          <cell r="F43">
            <v>352054</v>
          </cell>
          <cell r="G43">
            <v>347027.46</v>
          </cell>
        </row>
        <row r="44">
          <cell r="A44">
            <v>41</v>
          </cell>
          <cell r="B44">
            <v>355245</v>
          </cell>
          <cell r="C44">
            <v>355712</v>
          </cell>
          <cell r="D44">
            <v>356037</v>
          </cell>
          <cell r="E44">
            <v>356505</v>
          </cell>
          <cell r="F44">
            <v>356828</v>
          </cell>
          <cell r="G44">
            <v>354249.23</v>
          </cell>
        </row>
        <row r="45">
          <cell r="A45">
            <v>42</v>
          </cell>
          <cell r="B45">
            <v>361660</v>
          </cell>
          <cell r="C45">
            <v>361660</v>
          </cell>
          <cell r="D45">
            <v>361660</v>
          </cell>
          <cell r="E45">
            <v>361660</v>
          </cell>
          <cell r="F45">
            <v>361660</v>
          </cell>
          <cell r="G45">
            <v>361659.2</v>
          </cell>
        </row>
        <row r="46">
          <cell r="A46">
            <v>43</v>
          </cell>
          <cell r="B46">
            <v>369689</v>
          </cell>
          <cell r="C46">
            <v>369689</v>
          </cell>
          <cell r="D46">
            <v>369689</v>
          </cell>
          <cell r="E46">
            <v>369689</v>
          </cell>
          <cell r="F46">
            <v>369689</v>
          </cell>
          <cell r="G46">
            <v>369688.53</v>
          </cell>
        </row>
        <row r="47">
          <cell r="A47">
            <v>44</v>
          </cell>
          <cell r="B47">
            <v>377937</v>
          </cell>
          <cell r="C47">
            <v>377937</v>
          </cell>
          <cell r="D47">
            <v>377937</v>
          </cell>
          <cell r="E47">
            <v>377937</v>
          </cell>
          <cell r="F47">
            <v>377937</v>
          </cell>
          <cell r="G47">
            <v>377937.3</v>
          </cell>
        </row>
        <row r="48">
          <cell r="A48">
            <v>45</v>
          </cell>
          <cell r="B48">
            <v>386414</v>
          </cell>
          <cell r="C48">
            <v>386414</v>
          </cell>
          <cell r="D48">
            <v>386414</v>
          </cell>
          <cell r="E48">
            <v>386414</v>
          </cell>
          <cell r="F48">
            <v>386414</v>
          </cell>
          <cell r="G48">
            <v>386414.29</v>
          </cell>
        </row>
        <row r="49">
          <cell r="A49">
            <v>46</v>
          </cell>
          <cell r="B49">
            <v>395125</v>
          </cell>
          <cell r="C49">
            <v>395125</v>
          </cell>
          <cell r="D49">
            <v>395125</v>
          </cell>
          <cell r="E49">
            <v>395125</v>
          </cell>
          <cell r="F49">
            <v>395125</v>
          </cell>
          <cell r="G49">
            <v>395124.74</v>
          </cell>
        </row>
        <row r="50">
          <cell r="A50">
            <v>47</v>
          </cell>
          <cell r="B50">
            <v>413269</v>
          </cell>
          <cell r="C50">
            <v>413269</v>
          </cell>
          <cell r="D50">
            <v>413269</v>
          </cell>
          <cell r="E50">
            <v>413269</v>
          </cell>
          <cell r="F50">
            <v>413269</v>
          </cell>
          <cell r="G50">
            <v>413268.87</v>
          </cell>
        </row>
        <row r="51">
          <cell r="A51">
            <v>48</v>
          </cell>
          <cell r="B51">
            <v>441027</v>
          </cell>
          <cell r="C51">
            <v>441027</v>
          </cell>
          <cell r="D51">
            <v>441027</v>
          </cell>
          <cell r="E51">
            <v>441027</v>
          </cell>
          <cell r="F51">
            <v>441027</v>
          </cell>
          <cell r="G51">
            <v>441025.75</v>
          </cell>
        </row>
        <row r="52">
          <cell r="A52">
            <v>49</v>
          </cell>
          <cell r="B52">
            <v>471781</v>
          </cell>
          <cell r="C52">
            <v>471781</v>
          </cell>
          <cell r="D52">
            <v>471781</v>
          </cell>
          <cell r="E52">
            <v>471781</v>
          </cell>
          <cell r="F52">
            <v>471781</v>
          </cell>
          <cell r="G52">
            <v>471780.9</v>
          </cell>
        </row>
        <row r="53">
          <cell r="A53">
            <v>50</v>
          </cell>
          <cell r="B53">
            <v>521094</v>
          </cell>
          <cell r="C53">
            <v>521094</v>
          </cell>
          <cell r="D53">
            <v>521094</v>
          </cell>
          <cell r="E53">
            <v>521094</v>
          </cell>
          <cell r="F53">
            <v>521094</v>
          </cell>
          <cell r="G53">
            <v>521094.47</v>
          </cell>
        </row>
        <row r="54">
          <cell r="A54">
            <v>51</v>
          </cell>
          <cell r="B54">
            <v>592911</v>
          </cell>
          <cell r="C54">
            <v>592911</v>
          </cell>
          <cell r="D54">
            <v>592911</v>
          </cell>
          <cell r="E54">
            <v>592911</v>
          </cell>
          <cell r="F54">
            <v>592911</v>
          </cell>
          <cell r="G54">
            <v>592911.94999999995</v>
          </cell>
        </row>
        <row r="55">
          <cell r="A55">
            <v>52</v>
          </cell>
          <cell r="B55">
            <v>650993</v>
          </cell>
          <cell r="C55">
            <v>650993</v>
          </cell>
          <cell r="D55">
            <v>650993</v>
          </cell>
          <cell r="E55">
            <v>650993</v>
          </cell>
          <cell r="F55">
            <v>650993</v>
          </cell>
          <cell r="G55">
            <v>650993.51</v>
          </cell>
        </row>
        <row r="56">
          <cell r="A56">
            <v>53</v>
          </cell>
          <cell r="B56">
            <v>728408</v>
          </cell>
          <cell r="C56">
            <v>728408</v>
          </cell>
          <cell r="D56">
            <v>728408</v>
          </cell>
          <cell r="E56">
            <v>728408</v>
          </cell>
          <cell r="F56">
            <v>728408</v>
          </cell>
          <cell r="G56">
            <v>728409.39</v>
          </cell>
        </row>
        <row r="57">
          <cell r="A57">
            <v>54</v>
          </cell>
          <cell r="B57">
            <v>821385</v>
          </cell>
          <cell r="C57">
            <v>821385</v>
          </cell>
          <cell r="D57">
            <v>821385</v>
          </cell>
          <cell r="E57">
            <v>821385</v>
          </cell>
          <cell r="F57">
            <v>821385</v>
          </cell>
          <cell r="G57">
            <v>821385.31</v>
          </cell>
        </row>
        <row r="58">
          <cell r="A58">
            <v>55</v>
          </cell>
          <cell r="B58">
            <v>925652</v>
          </cell>
          <cell r="C58">
            <v>925652</v>
          </cell>
          <cell r="D58">
            <v>925652</v>
          </cell>
          <cell r="E58">
            <v>925652</v>
          </cell>
          <cell r="F58">
            <v>925652</v>
          </cell>
          <cell r="G58">
            <v>925652.26</v>
          </cell>
        </row>
        <row r="59">
          <cell r="A59" t="str">
            <v>Læ1</v>
          </cell>
          <cell r="B59">
            <v>279695</v>
          </cell>
          <cell r="C59">
            <v>279695</v>
          </cell>
          <cell r="D59">
            <v>279695</v>
          </cell>
          <cell r="E59">
            <v>279695</v>
          </cell>
          <cell r="F59">
            <v>279695</v>
          </cell>
          <cell r="G59">
            <v>279695</v>
          </cell>
        </row>
        <row r="60">
          <cell r="A60" t="str">
            <v>Læ2</v>
          </cell>
          <cell r="B60">
            <v>298044</v>
          </cell>
          <cell r="C60">
            <v>298044</v>
          </cell>
          <cell r="D60">
            <v>298044</v>
          </cell>
          <cell r="E60">
            <v>298044</v>
          </cell>
          <cell r="F60">
            <v>298044</v>
          </cell>
          <cell r="G60">
            <v>298044</v>
          </cell>
        </row>
        <row r="61">
          <cell r="A61" t="str">
            <v>Læ3</v>
          </cell>
          <cell r="B61">
            <v>325699</v>
          </cell>
          <cell r="C61">
            <v>325699</v>
          </cell>
          <cell r="D61">
            <v>325699</v>
          </cell>
          <cell r="E61">
            <v>325699</v>
          </cell>
          <cell r="F61">
            <v>325699</v>
          </cell>
          <cell r="G61">
            <v>325699</v>
          </cell>
        </row>
        <row r="62">
          <cell r="A62" t="str">
            <v>Læ4</v>
          </cell>
          <cell r="B62">
            <v>351388</v>
          </cell>
          <cell r="C62">
            <v>351388</v>
          </cell>
          <cell r="D62">
            <v>351388</v>
          </cell>
          <cell r="E62">
            <v>351388</v>
          </cell>
          <cell r="F62">
            <v>351388</v>
          </cell>
          <cell r="G62">
            <v>351388</v>
          </cell>
        </row>
        <row r="63">
          <cell r="A63" t="str">
            <v>Bh1</v>
          </cell>
          <cell r="B63">
            <v>266588</v>
          </cell>
          <cell r="C63">
            <v>266588</v>
          </cell>
          <cell r="D63">
            <v>266588</v>
          </cell>
          <cell r="E63">
            <v>266588</v>
          </cell>
          <cell r="F63">
            <v>266588</v>
          </cell>
          <cell r="G63">
            <v>266588</v>
          </cell>
        </row>
        <row r="64">
          <cell r="A64" t="str">
            <v>Bh2</v>
          </cell>
          <cell r="B64">
            <v>279695</v>
          </cell>
          <cell r="C64">
            <v>279695</v>
          </cell>
          <cell r="D64">
            <v>279695</v>
          </cell>
          <cell r="E64">
            <v>279695</v>
          </cell>
          <cell r="F64">
            <v>279695</v>
          </cell>
          <cell r="G64">
            <v>279695</v>
          </cell>
        </row>
        <row r="65">
          <cell r="A65" t="str">
            <v>Bh3</v>
          </cell>
          <cell r="B65">
            <v>290311</v>
          </cell>
          <cell r="C65">
            <v>290311</v>
          </cell>
          <cell r="D65">
            <v>290311</v>
          </cell>
          <cell r="E65">
            <v>290311</v>
          </cell>
          <cell r="F65">
            <v>290311</v>
          </cell>
          <cell r="G65">
            <v>290311</v>
          </cell>
        </row>
        <row r="66">
          <cell r="A66" t="str">
            <v>Bh4</v>
          </cell>
          <cell r="B66">
            <v>309054</v>
          </cell>
          <cell r="C66">
            <v>309054</v>
          </cell>
          <cell r="D66">
            <v>309054</v>
          </cell>
          <cell r="E66">
            <v>309054</v>
          </cell>
          <cell r="F66">
            <v>309054</v>
          </cell>
          <cell r="G66">
            <v>309054</v>
          </cell>
        </row>
        <row r="71">
          <cell r="A71" t="str">
            <v>Læ1</v>
          </cell>
          <cell r="B71">
            <v>0</v>
          </cell>
          <cell r="C71">
            <v>3900</v>
          </cell>
          <cell r="D71">
            <v>6900</v>
          </cell>
          <cell r="E71">
            <v>10800</v>
          </cell>
          <cell r="F71">
            <v>13800</v>
          </cell>
        </row>
        <row r="72">
          <cell r="A72" t="str">
            <v>Læ2</v>
          </cell>
          <cell r="B72">
            <v>0</v>
          </cell>
          <cell r="C72">
            <v>3300</v>
          </cell>
          <cell r="D72">
            <v>5700</v>
          </cell>
          <cell r="E72">
            <v>9000</v>
          </cell>
          <cell r="F72">
            <v>11400</v>
          </cell>
        </row>
        <row r="73">
          <cell r="A73" t="str">
            <v>Læ3</v>
          </cell>
          <cell r="B73">
            <v>0</v>
          </cell>
          <cell r="C73">
            <v>2100</v>
          </cell>
          <cell r="D73">
            <v>3900</v>
          </cell>
          <cell r="E73">
            <v>6000</v>
          </cell>
          <cell r="F73">
            <v>7500</v>
          </cell>
        </row>
        <row r="74">
          <cell r="A74" t="str">
            <v>Læ4</v>
          </cell>
          <cell r="B74">
            <v>0</v>
          </cell>
          <cell r="C74">
            <v>2100</v>
          </cell>
          <cell r="D74">
            <v>3900</v>
          </cell>
          <cell r="E74">
            <v>6000</v>
          </cell>
          <cell r="F74">
            <v>7500</v>
          </cell>
        </row>
        <row r="75">
          <cell r="A75" t="str">
            <v>Bh1</v>
          </cell>
          <cell r="B75">
            <v>0</v>
          </cell>
          <cell r="C75">
            <v>4500</v>
          </cell>
          <cell r="D75">
            <v>7500</v>
          </cell>
          <cell r="E75">
            <v>12000</v>
          </cell>
          <cell r="F75">
            <v>15000</v>
          </cell>
        </row>
        <row r="76">
          <cell r="A76" t="str">
            <v>Bh2</v>
          </cell>
          <cell r="B76">
            <v>0</v>
          </cell>
          <cell r="C76">
            <v>3900</v>
          </cell>
          <cell r="D76">
            <v>6900</v>
          </cell>
          <cell r="E76">
            <v>10800</v>
          </cell>
          <cell r="F76">
            <v>13800</v>
          </cell>
        </row>
        <row r="77">
          <cell r="A77" t="str">
            <v>Bh3</v>
          </cell>
          <cell r="B77">
            <v>0</v>
          </cell>
          <cell r="C77">
            <v>3600</v>
          </cell>
          <cell r="D77">
            <v>6300</v>
          </cell>
          <cell r="E77">
            <v>9900</v>
          </cell>
          <cell r="F77">
            <v>12600</v>
          </cell>
        </row>
        <row r="78">
          <cell r="A78" t="str">
            <v>Bh4</v>
          </cell>
          <cell r="B78">
            <v>0</v>
          </cell>
          <cell r="C78">
            <v>3600</v>
          </cell>
          <cell r="D78">
            <v>6300</v>
          </cell>
          <cell r="E78">
            <v>9900</v>
          </cell>
          <cell r="F78">
            <v>12600</v>
          </cell>
        </row>
      </sheetData>
      <sheetData sheetId="2">
        <row r="5">
          <cell r="I5" t="str">
            <v>AUG</v>
          </cell>
          <cell r="J5" t="str">
            <v>e</v>
          </cell>
        </row>
        <row r="6">
          <cell r="I6" t="str">
            <v>SEP</v>
          </cell>
          <cell r="J6" t="str">
            <v>F</v>
          </cell>
        </row>
        <row r="7">
          <cell r="I7" t="str">
            <v>OKT</v>
          </cell>
          <cell r="J7" t="str">
            <v>G</v>
          </cell>
        </row>
        <row r="8">
          <cell r="I8" t="str">
            <v>NOV</v>
          </cell>
          <cell r="J8" t="str">
            <v>H</v>
          </cell>
        </row>
        <row r="9">
          <cell r="I9" t="str">
            <v>DEC</v>
          </cell>
          <cell r="J9" t="str">
            <v>I</v>
          </cell>
        </row>
        <row r="12">
          <cell r="I12" t="str">
            <v>JAN</v>
          </cell>
          <cell r="J12" t="str">
            <v>J</v>
          </cell>
        </row>
        <row r="14">
          <cell r="I14" t="str">
            <v>FEB</v>
          </cell>
          <cell r="J14" t="str">
            <v>K</v>
          </cell>
        </row>
        <row r="15">
          <cell r="I15" t="str">
            <v>MAR</v>
          </cell>
          <cell r="J15" t="str">
            <v>L</v>
          </cell>
        </row>
        <row r="16">
          <cell r="I16" t="str">
            <v>APR</v>
          </cell>
          <cell r="J16" t="str">
            <v>M</v>
          </cell>
        </row>
        <row r="17">
          <cell r="I17" t="str">
            <v>MAJ</v>
          </cell>
          <cell r="J17" t="str">
            <v>N</v>
          </cell>
        </row>
        <row r="18">
          <cell r="I18" t="str">
            <v>JUN</v>
          </cell>
          <cell r="J18" t="str">
            <v>O</v>
          </cell>
        </row>
        <row r="19">
          <cell r="I19" t="str">
            <v>JUL</v>
          </cell>
          <cell r="J19" t="str">
            <v>P</v>
          </cell>
        </row>
      </sheetData>
      <sheetData sheetId="3">
        <row r="5">
          <cell r="W5" t="str">
            <v>AUG</v>
          </cell>
          <cell r="X5" t="str">
            <v>g</v>
          </cell>
        </row>
        <row r="6">
          <cell r="W6" t="str">
            <v>SEP</v>
          </cell>
          <cell r="X6" t="str">
            <v>h</v>
          </cell>
        </row>
        <row r="7">
          <cell r="W7" t="str">
            <v>OKT</v>
          </cell>
          <cell r="X7" t="str">
            <v>i</v>
          </cell>
        </row>
        <row r="8">
          <cell r="W8" t="str">
            <v>NOV</v>
          </cell>
          <cell r="X8" t="str">
            <v>j</v>
          </cell>
        </row>
        <row r="9">
          <cell r="W9" t="str">
            <v>DEC</v>
          </cell>
          <cell r="X9" t="str">
            <v>k</v>
          </cell>
        </row>
        <row r="10">
          <cell r="W10" t="str">
            <v>JAN</v>
          </cell>
          <cell r="X10" t="str">
            <v>l</v>
          </cell>
        </row>
        <row r="11">
          <cell r="W11" t="str">
            <v>FEB</v>
          </cell>
          <cell r="X11" t="str">
            <v>m</v>
          </cell>
        </row>
        <row r="12">
          <cell r="W12" t="str">
            <v>MAR</v>
          </cell>
          <cell r="X12" t="str">
            <v>n</v>
          </cell>
        </row>
        <row r="13">
          <cell r="W13" t="str">
            <v>APR</v>
          </cell>
          <cell r="X13" t="str">
            <v>o</v>
          </cell>
        </row>
        <row r="14">
          <cell r="W14" t="str">
            <v>MAJ</v>
          </cell>
          <cell r="X14" t="str">
            <v>p</v>
          </cell>
        </row>
        <row r="15">
          <cell r="W15" t="str">
            <v>JUN</v>
          </cell>
          <cell r="X15" t="str">
            <v>q</v>
          </cell>
        </row>
        <row r="16">
          <cell r="W16" t="str">
            <v>JUL</v>
          </cell>
          <cell r="X16" t="str">
            <v>r</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aeldreorlov"/>
      <sheetName val="LonspecAarBarsel"/>
      <sheetName val="Feriedifference ny ferielov"/>
      <sheetName val="Feriedifference ny ferielov (2)"/>
      <sheetName val="LonspecAar"/>
      <sheetName val="LonspecAlle"/>
      <sheetName val="Lonspec"/>
      <sheetName val="A"/>
      <sheetName val="ArkA"/>
      <sheetName val="Ark3"/>
      <sheetName val="Ark4"/>
      <sheetName val="Ark5"/>
      <sheetName val="B"/>
      <sheetName val="C"/>
      <sheetName val="D"/>
      <sheetName val="E"/>
      <sheetName val="F"/>
      <sheetName val="G"/>
      <sheetName val="H"/>
      <sheetName val="I"/>
      <sheetName val="J"/>
      <sheetName val="K"/>
      <sheetName val="L"/>
      <sheetName val="M"/>
      <sheetName val="N"/>
      <sheetName val="O"/>
      <sheetName val="P"/>
      <sheetName val="LonspecLeder"/>
      <sheetName val="Leder"/>
      <sheetName val="andre"/>
      <sheetName val="Lønspec.Øvrigeledere"/>
      <sheetName val="Øvrige.ledere"/>
      <sheetName val="Grundlon12"/>
      <sheetName val="Ex09_10"/>
      <sheetName val="Ex10_11"/>
      <sheetName val="Ex11_12"/>
      <sheetName val="Ex12_13"/>
      <sheetName val="Ex13_14"/>
      <sheetName val="Grundlon"/>
    </sheetNames>
    <sheetDataSet>
      <sheetData sheetId="0"/>
      <sheetData sheetId="1"/>
      <sheetData sheetId="2"/>
      <sheetData sheetId="3"/>
      <sheetData sheetId="4"/>
      <sheetData sheetId="5">
        <row r="5">
          <cell r="W5" t="str">
            <v>AUG</v>
          </cell>
          <cell r="X5" t="str">
            <v>g</v>
          </cell>
        </row>
        <row r="6">
          <cell r="W6" t="str">
            <v>SEP</v>
          </cell>
          <cell r="X6" t="str">
            <v>h</v>
          </cell>
        </row>
        <row r="7">
          <cell r="W7" t="str">
            <v>OKT</v>
          </cell>
          <cell r="X7" t="str">
            <v>i</v>
          </cell>
        </row>
        <row r="8">
          <cell r="W8" t="str">
            <v>NOV</v>
          </cell>
          <cell r="X8" t="str">
            <v>j</v>
          </cell>
        </row>
        <row r="9">
          <cell r="W9" t="str">
            <v>DEC</v>
          </cell>
          <cell r="X9" t="str">
            <v>k</v>
          </cell>
        </row>
        <row r="10">
          <cell r="W10" t="str">
            <v>JAN</v>
          </cell>
          <cell r="X10" t="str">
            <v>l</v>
          </cell>
        </row>
        <row r="11">
          <cell r="W11" t="str">
            <v>FEB</v>
          </cell>
          <cell r="X11" t="str">
            <v>m</v>
          </cell>
        </row>
        <row r="12">
          <cell r="W12" t="str">
            <v>MAR</v>
          </cell>
          <cell r="X12" t="str">
            <v>n</v>
          </cell>
        </row>
        <row r="13">
          <cell r="W13" t="str">
            <v>APR</v>
          </cell>
          <cell r="X13" t="str">
            <v>o</v>
          </cell>
        </row>
        <row r="14">
          <cell r="W14" t="str">
            <v>MAJ</v>
          </cell>
          <cell r="X14" t="str">
            <v>p</v>
          </cell>
        </row>
        <row r="15">
          <cell r="W15" t="str">
            <v>JUN</v>
          </cell>
          <cell r="X15" t="str">
            <v>q</v>
          </cell>
        </row>
        <row r="16">
          <cell r="W16" t="str">
            <v>JUL</v>
          </cell>
          <cell r="X16" t="str">
            <v>r</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5">
          <cell r="I5" t="str">
            <v>AUG</v>
          </cell>
          <cell r="J5" t="str">
            <v>e</v>
          </cell>
        </row>
        <row r="6">
          <cell r="I6" t="str">
            <v>SEP</v>
          </cell>
          <cell r="J6" t="str">
            <v>F</v>
          </cell>
        </row>
        <row r="7">
          <cell r="I7" t="str">
            <v>OKT</v>
          </cell>
          <cell r="J7" t="str">
            <v>G</v>
          </cell>
        </row>
        <row r="8">
          <cell r="I8" t="str">
            <v>NOV</v>
          </cell>
          <cell r="J8" t="str">
            <v>H</v>
          </cell>
        </row>
        <row r="9">
          <cell r="I9" t="str">
            <v>DEC</v>
          </cell>
          <cell r="J9" t="str">
            <v>I</v>
          </cell>
        </row>
        <row r="12">
          <cell r="I12" t="str">
            <v>JAN</v>
          </cell>
          <cell r="J12" t="str">
            <v>J</v>
          </cell>
        </row>
        <row r="14">
          <cell r="I14" t="str">
            <v>FEB</v>
          </cell>
          <cell r="J14" t="str">
            <v>K</v>
          </cell>
        </row>
        <row r="15">
          <cell r="I15" t="str">
            <v>MAR</v>
          </cell>
          <cell r="J15" t="str">
            <v>L</v>
          </cell>
        </row>
        <row r="16">
          <cell r="I16" t="str">
            <v>APR</v>
          </cell>
          <cell r="J16" t="str">
            <v>M</v>
          </cell>
        </row>
        <row r="17">
          <cell r="I17" t="str">
            <v>MAJ</v>
          </cell>
          <cell r="J17" t="str">
            <v>N</v>
          </cell>
        </row>
        <row r="18">
          <cell r="I18" t="str">
            <v>JUN</v>
          </cell>
          <cell r="J18" t="str">
            <v>O</v>
          </cell>
        </row>
        <row r="19">
          <cell r="I19" t="str">
            <v>JUL</v>
          </cell>
          <cell r="J19" t="str">
            <v>P</v>
          </cell>
        </row>
      </sheetData>
      <sheetData sheetId="28"/>
      <sheetData sheetId="29"/>
      <sheetData sheetId="30"/>
      <sheetData sheetId="31"/>
      <sheetData sheetId="32">
        <row r="4">
          <cell r="A4">
            <v>1</v>
          </cell>
          <cell r="B4">
            <v>184817</v>
          </cell>
          <cell r="C4">
            <v>188265</v>
          </cell>
          <cell r="D4">
            <v>190650</v>
          </cell>
          <cell r="E4">
            <v>194098</v>
          </cell>
          <cell r="F4">
            <v>196484</v>
          </cell>
          <cell r="G4">
            <v>171917.38</v>
          </cell>
        </row>
        <row r="5">
          <cell r="A5">
            <v>2</v>
          </cell>
          <cell r="B5">
            <v>187655</v>
          </cell>
          <cell r="C5">
            <v>191187</v>
          </cell>
          <cell r="D5">
            <v>193632</v>
          </cell>
          <cell r="E5">
            <v>197161</v>
          </cell>
          <cell r="F5">
            <v>199607</v>
          </cell>
          <cell r="G5">
            <v>174577.34</v>
          </cell>
        </row>
        <row r="6">
          <cell r="A6">
            <v>3</v>
          </cell>
          <cell r="B6">
            <v>190571</v>
          </cell>
          <cell r="C6">
            <v>194187</v>
          </cell>
          <cell r="D6">
            <v>196692</v>
          </cell>
          <cell r="E6">
            <v>200308</v>
          </cell>
          <cell r="F6">
            <v>202814</v>
          </cell>
          <cell r="G6">
            <v>177309.48</v>
          </cell>
        </row>
        <row r="7">
          <cell r="A7">
            <v>4</v>
          </cell>
          <cell r="B7">
            <v>193567</v>
          </cell>
          <cell r="C7">
            <v>197274</v>
          </cell>
          <cell r="D7">
            <v>199840</v>
          </cell>
          <cell r="E7">
            <v>203545</v>
          </cell>
          <cell r="F7">
            <v>206110</v>
          </cell>
          <cell r="G7">
            <v>180117.41</v>
          </cell>
        </row>
        <row r="8">
          <cell r="A8">
            <v>5</v>
          </cell>
          <cell r="B8">
            <v>196645</v>
          </cell>
          <cell r="C8">
            <v>200442</v>
          </cell>
          <cell r="D8">
            <v>203072</v>
          </cell>
          <cell r="E8">
            <v>206869</v>
          </cell>
          <cell r="F8">
            <v>209497</v>
          </cell>
          <cell r="G8">
            <v>183001.14</v>
          </cell>
        </row>
        <row r="9">
          <cell r="A9">
            <v>6</v>
          </cell>
          <cell r="B9">
            <v>199810</v>
          </cell>
          <cell r="C9">
            <v>203700</v>
          </cell>
          <cell r="D9">
            <v>206395</v>
          </cell>
          <cell r="E9">
            <v>210285</v>
          </cell>
          <cell r="F9">
            <v>212978</v>
          </cell>
          <cell r="G9">
            <v>185966.06</v>
          </cell>
        </row>
        <row r="10">
          <cell r="A10">
            <v>7</v>
          </cell>
          <cell r="B10">
            <v>203058</v>
          </cell>
          <cell r="C10">
            <v>207045</v>
          </cell>
          <cell r="D10">
            <v>209805</v>
          </cell>
          <cell r="E10">
            <v>213792</v>
          </cell>
          <cell r="F10">
            <v>216551</v>
          </cell>
          <cell r="G10">
            <v>189010.4</v>
          </cell>
        </row>
        <row r="11">
          <cell r="A11">
            <v>8</v>
          </cell>
          <cell r="B11">
            <v>206396</v>
          </cell>
          <cell r="C11">
            <v>210482</v>
          </cell>
          <cell r="D11">
            <v>213311</v>
          </cell>
          <cell r="E11">
            <v>217397</v>
          </cell>
          <cell r="F11">
            <v>220226</v>
          </cell>
          <cell r="G11">
            <v>192139.54</v>
          </cell>
        </row>
        <row r="12">
          <cell r="A12">
            <v>9</v>
          </cell>
          <cell r="B12">
            <v>209829</v>
          </cell>
          <cell r="C12">
            <v>214015</v>
          </cell>
          <cell r="D12">
            <v>216916</v>
          </cell>
          <cell r="E12">
            <v>221102</v>
          </cell>
          <cell r="F12">
            <v>224002</v>
          </cell>
          <cell r="G12">
            <v>195355.31</v>
          </cell>
        </row>
        <row r="13">
          <cell r="A13">
            <v>10</v>
          </cell>
          <cell r="B13">
            <v>213353</v>
          </cell>
          <cell r="C13">
            <v>217646</v>
          </cell>
          <cell r="D13">
            <v>220617</v>
          </cell>
          <cell r="E13">
            <v>224909</v>
          </cell>
          <cell r="F13">
            <v>227882</v>
          </cell>
          <cell r="G13">
            <v>198659.5</v>
          </cell>
        </row>
        <row r="14">
          <cell r="A14">
            <v>11</v>
          </cell>
          <cell r="B14">
            <v>216134</v>
          </cell>
          <cell r="C14">
            <v>220533</v>
          </cell>
          <cell r="D14">
            <v>223579</v>
          </cell>
          <cell r="E14">
            <v>227978</v>
          </cell>
          <cell r="F14">
            <v>231023</v>
          </cell>
          <cell r="G14">
            <v>202053.93</v>
          </cell>
        </row>
        <row r="15">
          <cell r="A15">
            <v>12</v>
          </cell>
          <cell r="B15">
            <v>219855</v>
          </cell>
          <cell r="C15">
            <v>224365</v>
          </cell>
          <cell r="D15">
            <v>227489</v>
          </cell>
          <cell r="E15">
            <v>231997</v>
          </cell>
          <cell r="F15">
            <v>235119</v>
          </cell>
          <cell r="G15">
            <v>205542.18</v>
          </cell>
        </row>
        <row r="16">
          <cell r="A16">
            <v>13</v>
          </cell>
          <cell r="B16">
            <v>223681</v>
          </cell>
          <cell r="C16">
            <v>228304</v>
          </cell>
          <cell r="D16">
            <v>231504</v>
          </cell>
          <cell r="E16">
            <v>236129</v>
          </cell>
          <cell r="F16">
            <v>239328</v>
          </cell>
          <cell r="G16">
            <v>209126.09</v>
          </cell>
        </row>
        <row r="17">
          <cell r="A17">
            <v>14</v>
          </cell>
          <cell r="B17">
            <v>227611</v>
          </cell>
          <cell r="C17">
            <v>232351</v>
          </cell>
          <cell r="D17">
            <v>235632</v>
          </cell>
          <cell r="E17">
            <v>240371</v>
          </cell>
          <cell r="F17">
            <v>243652</v>
          </cell>
          <cell r="G17">
            <v>212809.24</v>
          </cell>
        </row>
        <row r="18">
          <cell r="A18">
            <v>15</v>
          </cell>
          <cell r="B18">
            <v>231649</v>
          </cell>
          <cell r="C18">
            <v>236507</v>
          </cell>
          <cell r="D18">
            <v>239870</v>
          </cell>
          <cell r="E18">
            <v>244730</v>
          </cell>
          <cell r="F18">
            <v>248094</v>
          </cell>
          <cell r="G18">
            <v>216591.65</v>
          </cell>
        </row>
        <row r="19">
          <cell r="A19">
            <v>16</v>
          </cell>
          <cell r="B19">
            <v>234743</v>
          </cell>
          <cell r="C19">
            <v>239725</v>
          </cell>
          <cell r="D19">
            <v>243175</v>
          </cell>
          <cell r="E19">
            <v>248156</v>
          </cell>
          <cell r="F19">
            <v>251606</v>
          </cell>
          <cell r="G19">
            <v>220480.52</v>
          </cell>
        </row>
        <row r="20">
          <cell r="A20">
            <v>17</v>
          </cell>
          <cell r="B20">
            <v>239005</v>
          </cell>
          <cell r="C20">
            <v>244114</v>
          </cell>
          <cell r="D20">
            <v>247651</v>
          </cell>
          <cell r="E20">
            <v>252759</v>
          </cell>
          <cell r="F20">
            <v>256294</v>
          </cell>
          <cell r="G20">
            <v>224474.06</v>
          </cell>
        </row>
        <row r="21">
          <cell r="A21">
            <v>18</v>
          </cell>
          <cell r="B21">
            <v>243387</v>
          </cell>
          <cell r="C21">
            <v>248626</v>
          </cell>
          <cell r="D21">
            <v>252252</v>
          </cell>
          <cell r="E21">
            <v>257490</v>
          </cell>
          <cell r="F21">
            <v>261115</v>
          </cell>
          <cell r="G21">
            <v>228579.5</v>
          </cell>
        </row>
        <row r="22">
          <cell r="A22">
            <v>19</v>
          </cell>
          <cell r="B22">
            <v>246657</v>
          </cell>
          <cell r="C22">
            <v>252029</v>
          </cell>
          <cell r="D22">
            <v>255746</v>
          </cell>
          <cell r="E22">
            <v>261119</v>
          </cell>
          <cell r="F22">
            <v>264839</v>
          </cell>
          <cell r="G22">
            <v>232796.81</v>
          </cell>
        </row>
        <row r="23">
          <cell r="A23">
            <v>20</v>
          </cell>
          <cell r="B23">
            <v>250053</v>
          </cell>
          <cell r="C23">
            <v>255560</v>
          </cell>
          <cell r="D23">
            <v>259374</v>
          </cell>
          <cell r="E23">
            <v>264882</v>
          </cell>
          <cell r="F23">
            <v>268694</v>
          </cell>
          <cell r="G23">
            <v>237129.61</v>
          </cell>
        </row>
        <row r="24">
          <cell r="A24">
            <v>21</v>
          </cell>
          <cell r="B24">
            <v>254192</v>
          </cell>
          <cell r="C24">
            <v>259841</v>
          </cell>
          <cell r="D24">
            <v>263752</v>
          </cell>
          <cell r="E24">
            <v>269401</v>
          </cell>
          <cell r="F24">
            <v>273312</v>
          </cell>
          <cell r="G24">
            <v>241583.32</v>
          </cell>
        </row>
        <row r="25">
          <cell r="A25">
            <v>22</v>
          </cell>
          <cell r="B25">
            <v>258027</v>
          </cell>
          <cell r="C25">
            <v>263676</v>
          </cell>
          <cell r="D25">
            <v>267587</v>
          </cell>
          <cell r="E25">
            <v>273236</v>
          </cell>
          <cell r="F25">
            <v>277147</v>
          </cell>
          <cell r="G25">
            <v>246033.33</v>
          </cell>
        </row>
        <row r="26">
          <cell r="A26">
            <v>23</v>
          </cell>
          <cell r="B26">
            <v>262137</v>
          </cell>
          <cell r="C26">
            <v>267629</v>
          </cell>
          <cell r="D26">
            <v>271434</v>
          </cell>
          <cell r="E26">
            <v>276928</v>
          </cell>
          <cell r="F26">
            <v>280730</v>
          </cell>
          <cell r="G26">
            <v>250472.55</v>
          </cell>
        </row>
        <row r="27">
          <cell r="A27">
            <v>24</v>
          </cell>
          <cell r="B27">
            <v>266372</v>
          </cell>
          <cell r="C27">
            <v>271710</v>
          </cell>
          <cell r="D27">
            <v>275406</v>
          </cell>
          <cell r="E27">
            <v>280745</v>
          </cell>
          <cell r="F27">
            <v>284441</v>
          </cell>
          <cell r="G27">
            <v>255037.97</v>
          </cell>
        </row>
        <row r="28">
          <cell r="A28">
            <v>25</v>
          </cell>
          <cell r="B28">
            <v>270701</v>
          </cell>
          <cell r="C28">
            <v>275873</v>
          </cell>
          <cell r="D28">
            <v>279454</v>
          </cell>
          <cell r="E28">
            <v>284626</v>
          </cell>
          <cell r="F28">
            <v>288206</v>
          </cell>
          <cell r="G28">
            <v>259721.7</v>
          </cell>
        </row>
        <row r="29">
          <cell r="A29">
            <v>26</v>
          </cell>
          <cell r="B29">
            <v>275131</v>
          </cell>
          <cell r="C29">
            <v>280123</v>
          </cell>
          <cell r="D29">
            <v>283580</v>
          </cell>
          <cell r="E29">
            <v>288573</v>
          </cell>
          <cell r="F29">
            <v>292029</v>
          </cell>
          <cell r="G29">
            <v>264528.59000000003</v>
          </cell>
        </row>
        <row r="30">
          <cell r="A30">
            <v>27</v>
          </cell>
          <cell r="B30">
            <v>279656</v>
          </cell>
          <cell r="C30">
            <v>284456</v>
          </cell>
          <cell r="D30">
            <v>287782</v>
          </cell>
          <cell r="E30">
            <v>292583</v>
          </cell>
          <cell r="F30">
            <v>295908</v>
          </cell>
          <cell r="G30">
            <v>269459.90000000002</v>
          </cell>
        </row>
        <row r="31">
          <cell r="A31">
            <v>28</v>
          </cell>
          <cell r="B31">
            <v>284283</v>
          </cell>
          <cell r="C31">
            <v>288881</v>
          </cell>
          <cell r="D31">
            <v>292064</v>
          </cell>
          <cell r="E31">
            <v>296661</v>
          </cell>
          <cell r="F31">
            <v>299845</v>
          </cell>
          <cell r="G31">
            <v>274522.23</v>
          </cell>
        </row>
        <row r="32">
          <cell r="A32">
            <v>29</v>
          </cell>
          <cell r="B32">
            <v>289014</v>
          </cell>
          <cell r="C32">
            <v>293394</v>
          </cell>
          <cell r="D32">
            <v>296427</v>
          </cell>
          <cell r="E32">
            <v>300807</v>
          </cell>
          <cell r="F32">
            <v>303839</v>
          </cell>
          <cell r="G32">
            <v>279714.99</v>
          </cell>
        </row>
        <row r="33">
          <cell r="A33">
            <v>30</v>
          </cell>
          <cell r="B33">
            <v>293853</v>
          </cell>
          <cell r="C33">
            <v>298001</v>
          </cell>
          <cell r="D33">
            <v>300872</v>
          </cell>
          <cell r="E33">
            <v>305018</v>
          </cell>
          <cell r="F33">
            <v>307890</v>
          </cell>
          <cell r="G33">
            <v>285044.74</v>
          </cell>
        </row>
        <row r="34">
          <cell r="A34">
            <v>31</v>
          </cell>
          <cell r="B34">
            <v>298795</v>
          </cell>
          <cell r="C34">
            <v>302696</v>
          </cell>
          <cell r="D34">
            <v>305398</v>
          </cell>
          <cell r="E34">
            <v>309299</v>
          </cell>
          <cell r="F34">
            <v>312000</v>
          </cell>
          <cell r="G34">
            <v>290512.64000000001</v>
          </cell>
        </row>
        <row r="35">
          <cell r="A35">
            <v>32</v>
          </cell>
          <cell r="B35">
            <v>303852</v>
          </cell>
          <cell r="C35">
            <v>307490</v>
          </cell>
          <cell r="D35">
            <v>310009</v>
          </cell>
          <cell r="E35">
            <v>313649</v>
          </cell>
          <cell r="F35">
            <v>316167</v>
          </cell>
          <cell r="G35">
            <v>296125.21000000002</v>
          </cell>
        </row>
        <row r="36">
          <cell r="A36">
            <v>33</v>
          </cell>
          <cell r="B36">
            <v>309016</v>
          </cell>
          <cell r="C36">
            <v>312375</v>
          </cell>
          <cell r="D36">
            <v>314703</v>
          </cell>
          <cell r="E36">
            <v>318063</v>
          </cell>
          <cell r="F36">
            <v>320390</v>
          </cell>
          <cell r="G36">
            <v>301881.8</v>
          </cell>
        </row>
        <row r="37">
          <cell r="A37">
            <v>34</v>
          </cell>
          <cell r="B37">
            <v>314298</v>
          </cell>
          <cell r="C37">
            <v>317363</v>
          </cell>
          <cell r="D37">
            <v>319485</v>
          </cell>
          <cell r="E37">
            <v>322548</v>
          </cell>
          <cell r="F37">
            <v>324670</v>
          </cell>
          <cell r="G37">
            <v>307790.62</v>
          </cell>
        </row>
        <row r="38">
          <cell r="A38">
            <v>35</v>
          </cell>
          <cell r="B38">
            <v>319697</v>
          </cell>
          <cell r="C38">
            <v>322450</v>
          </cell>
          <cell r="D38">
            <v>324354</v>
          </cell>
          <cell r="E38">
            <v>327107</v>
          </cell>
          <cell r="F38">
            <v>329011</v>
          </cell>
          <cell r="G38">
            <v>313854.56</v>
          </cell>
        </row>
        <row r="39">
          <cell r="A39">
            <v>36</v>
          </cell>
          <cell r="B39">
            <v>325214</v>
          </cell>
          <cell r="C39">
            <v>327634</v>
          </cell>
          <cell r="D39">
            <v>329310</v>
          </cell>
          <cell r="E39">
            <v>331731</v>
          </cell>
          <cell r="F39">
            <v>333406</v>
          </cell>
          <cell r="G39">
            <v>320074.68</v>
          </cell>
        </row>
        <row r="40">
          <cell r="A40">
            <v>37</v>
          </cell>
          <cell r="B40">
            <v>330853</v>
          </cell>
          <cell r="C40">
            <v>332923</v>
          </cell>
          <cell r="D40">
            <v>334355</v>
          </cell>
          <cell r="E40">
            <v>336425</v>
          </cell>
          <cell r="F40">
            <v>337859</v>
          </cell>
          <cell r="G40">
            <v>326457.34000000003</v>
          </cell>
        </row>
        <row r="41">
          <cell r="A41">
            <v>38</v>
          </cell>
          <cell r="B41">
            <v>336808</v>
          </cell>
          <cell r="C41">
            <v>338540</v>
          </cell>
          <cell r="D41">
            <v>339739</v>
          </cell>
          <cell r="E41">
            <v>341471</v>
          </cell>
          <cell r="F41">
            <v>342672</v>
          </cell>
          <cell r="G41">
            <v>333128.88</v>
          </cell>
        </row>
        <row r="42">
          <cell r="A42">
            <v>39</v>
          </cell>
          <cell r="B42">
            <v>342821</v>
          </cell>
          <cell r="C42">
            <v>344156</v>
          </cell>
          <cell r="D42">
            <v>345080</v>
          </cell>
          <cell r="E42">
            <v>346413</v>
          </cell>
          <cell r="F42">
            <v>347337</v>
          </cell>
          <cell r="G42">
            <v>339989.41</v>
          </cell>
        </row>
        <row r="43">
          <cell r="A43">
            <v>40</v>
          </cell>
          <cell r="B43">
            <v>348966</v>
          </cell>
          <cell r="C43">
            <v>349878</v>
          </cell>
          <cell r="D43">
            <v>350510</v>
          </cell>
          <cell r="E43">
            <v>351422</v>
          </cell>
          <cell r="F43">
            <v>352054</v>
          </cell>
          <cell r="G43">
            <v>347027.46</v>
          </cell>
        </row>
        <row r="44">
          <cell r="A44">
            <v>41</v>
          </cell>
          <cell r="B44">
            <v>355245</v>
          </cell>
          <cell r="C44">
            <v>355712</v>
          </cell>
          <cell r="D44">
            <v>356037</v>
          </cell>
          <cell r="E44">
            <v>356505</v>
          </cell>
          <cell r="F44">
            <v>356828</v>
          </cell>
          <cell r="G44">
            <v>354249.23</v>
          </cell>
        </row>
        <row r="45">
          <cell r="A45">
            <v>42</v>
          </cell>
          <cell r="B45">
            <v>361660</v>
          </cell>
          <cell r="C45">
            <v>361660</v>
          </cell>
          <cell r="D45">
            <v>361660</v>
          </cell>
          <cell r="E45">
            <v>361660</v>
          </cell>
          <cell r="F45">
            <v>361660</v>
          </cell>
          <cell r="G45">
            <v>361659.2</v>
          </cell>
        </row>
        <row r="46">
          <cell r="A46">
            <v>43</v>
          </cell>
          <cell r="B46">
            <v>369689</v>
          </cell>
          <cell r="C46">
            <v>369689</v>
          </cell>
          <cell r="D46">
            <v>369689</v>
          </cell>
          <cell r="E46">
            <v>369689</v>
          </cell>
          <cell r="F46">
            <v>369689</v>
          </cell>
          <cell r="G46">
            <v>369688.53</v>
          </cell>
        </row>
        <row r="47">
          <cell r="A47">
            <v>44</v>
          </cell>
          <cell r="B47">
            <v>377937</v>
          </cell>
          <cell r="C47">
            <v>377937</v>
          </cell>
          <cell r="D47">
            <v>377937</v>
          </cell>
          <cell r="E47">
            <v>377937</v>
          </cell>
          <cell r="F47">
            <v>377937</v>
          </cell>
          <cell r="G47">
            <v>377937.3</v>
          </cell>
        </row>
        <row r="48">
          <cell r="A48">
            <v>45</v>
          </cell>
          <cell r="B48">
            <v>386414</v>
          </cell>
          <cell r="C48">
            <v>386414</v>
          </cell>
          <cell r="D48">
            <v>386414</v>
          </cell>
          <cell r="E48">
            <v>386414</v>
          </cell>
          <cell r="F48">
            <v>386414</v>
          </cell>
          <cell r="G48">
            <v>386414.29</v>
          </cell>
        </row>
        <row r="49">
          <cell r="A49">
            <v>46</v>
          </cell>
          <cell r="B49">
            <v>395125</v>
          </cell>
          <cell r="C49">
            <v>395125</v>
          </cell>
          <cell r="D49">
            <v>395125</v>
          </cell>
          <cell r="E49">
            <v>395125</v>
          </cell>
          <cell r="F49">
            <v>395125</v>
          </cell>
          <cell r="G49">
            <v>395124.74</v>
          </cell>
        </row>
        <row r="50">
          <cell r="A50">
            <v>47</v>
          </cell>
          <cell r="B50">
            <v>413269</v>
          </cell>
          <cell r="C50">
            <v>413269</v>
          </cell>
          <cell r="D50">
            <v>413269</v>
          </cell>
          <cell r="E50">
            <v>413269</v>
          </cell>
          <cell r="F50">
            <v>413269</v>
          </cell>
          <cell r="G50">
            <v>413268.87</v>
          </cell>
        </row>
        <row r="51">
          <cell r="A51">
            <v>48</v>
          </cell>
          <cell r="B51">
            <v>441027</v>
          </cell>
          <cell r="C51">
            <v>441027</v>
          </cell>
          <cell r="D51">
            <v>441027</v>
          </cell>
          <cell r="E51">
            <v>441027</v>
          </cell>
          <cell r="F51">
            <v>441027</v>
          </cell>
          <cell r="G51">
            <v>441025.75</v>
          </cell>
        </row>
        <row r="52">
          <cell r="A52">
            <v>49</v>
          </cell>
          <cell r="B52">
            <v>471781</v>
          </cell>
          <cell r="C52">
            <v>471781</v>
          </cell>
          <cell r="D52">
            <v>471781</v>
          </cell>
          <cell r="E52">
            <v>471781</v>
          </cell>
          <cell r="F52">
            <v>471781</v>
          </cell>
          <cell r="G52">
            <v>471780.9</v>
          </cell>
        </row>
        <row r="53">
          <cell r="A53">
            <v>50</v>
          </cell>
          <cell r="B53">
            <v>521094</v>
          </cell>
          <cell r="C53">
            <v>521094</v>
          </cell>
          <cell r="D53">
            <v>521094</v>
          </cell>
          <cell r="E53">
            <v>521094</v>
          </cell>
          <cell r="F53">
            <v>521094</v>
          </cell>
          <cell r="G53">
            <v>521094.47</v>
          </cell>
        </row>
        <row r="54">
          <cell r="A54">
            <v>51</v>
          </cell>
          <cell r="B54">
            <v>592911</v>
          </cell>
          <cell r="C54">
            <v>592911</v>
          </cell>
          <cell r="D54">
            <v>592911</v>
          </cell>
          <cell r="E54">
            <v>592911</v>
          </cell>
          <cell r="F54">
            <v>592911</v>
          </cell>
          <cell r="G54">
            <v>592911.94999999995</v>
          </cell>
        </row>
        <row r="55">
          <cell r="A55">
            <v>52</v>
          </cell>
          <cell r="B55">
            <v>650993</v>
          </cell>
          <cell r="C55">
            <v>650993</v>
          </cell>
          <cell r="D55">
            <v>650993</v>
          </cell>
          <cell r="E55">
            <v>650993</v>
          </cell>
          <cell r="F55">
            <v>650993</v>
          </cell>
          <cell r="G55">
            <v>650993.51</v>
          </cell>
        </row>
        <row r="56">
          <cell r="A56">
            <v>53</v>
          </cell>
          <cell r="B56">
            <v>728408</v>
          </cell>
          <cell r="C56">
            <v>728408</v>
          </cell>
          <cell r="D56">
            <v>728408</v>
          </cell>
          <cell r="E56">
            <v>728408</v>
          </cell>
          <cell r="F56">
            <v>728408</v>
          </cell>
          <cell r="G56">
            <v>728409.39</v>
          </cell>
        </row>
        <row r="57">
          <cell r="A57">
            <v>54</v>
          </cell>
          <cell r="B57">
            <v>821385</v>
          </cell>
          <cell r="C57">
            <v>821385</v>
          </cell>
          <cell r="D57">
            <v>821385</v>
          </cell>
          <cell r="E57">
            <v>821385</v>
          </cell>
          <cell r="F57">
            <v>821385</v>
          </cell>
          <cell r="G57">
            <v>821385.31</v>
          </cell>
        </row>
        <row r="58">
          <cell r="A58">
            <v>55</v>
          </cell>
          <cell r="B58">
            <v>925652</v>
          </cell>
          <cell r="C58">
            <v>925652</v>
          </cell>
          <cell r="D58">
            <v>925652</v>
          </cell>
          <cell r="E58">
            <v>925652</v>
          </cell>
          <cell r="F58">
            <v>925652</v>
          </cell>
          <cell r="G58">
            <v>925652.26</v>
          </cell>
        </row>
        <row r="59">
          <cell r="A59" t="str">
            <v>Læ1</v>
          </cell>
          <cell r="B59">
            <v>279695</v>
          </cell>
          <cell r="C59">
            <v>279695</v>
          </cell>
          <cell r="D59">
            <v>279695</v>
          </cell>
          <cell r="E59">
            <v>279695</v>
          </cell>
          <cell r="F59">
            <v>279695</v>
          </cell>
          <cell r="G59">
            <v>279695</v>
          </cell>
        </row>
        <row r="60">
          <cell r="A60" t="str">
            <v>Læ2</v>
          </cell>
          <cell r="B60">
            <v>298044</v>
          </cell>
          <cell r="C60">
            <v>298044</v>
          </cell>
          <cell r="D60">
            <v>298044</v>
          </cell>
          <cell r="E60">
            <v>298044</v>
          </cell>
          <cell r="F60">
            <v>298044</v>
          </cell>
          <cell r="G60">
            <v>298044</v>
          </cell>
        </row>
        <row r="61">
          <cell r="A61" t="str">
            <v>Læ3</v>
          </cell>
          <cell r="B61">
            <v>325699</v>
          </cell>
          <cell r="C61">
            <v>325699</v>
          </cell>
          <cell r="D61">
            <v>325699</v>
          </cell>
          <cell r="E61">
            <v>325699</v>
          </cell>
          <cell r="F61">
            <v>325699</v>
          </cell>
          <cell r="G61">
            <v>325699</v>
          </cell>
        </row>
        <row r="62">
          <cell r="A62" t="str">
            <v>Læ4</v>
          </cell>
          <cell r="B62">
            <v>351388</v>
          </cell>
          <cell r="C62">
            <v>351388</v>
          </cell>
          <cell r="D62">
            <v>351388</v>
          </cell>
          <cell r="E62">
            <v>351388</v>
          </cell>
          <cell r="F62">
            <v>351388</v>
          </cell>
          <cell r="G62">
            <v>351388</v>
          </cell>
        </row>
        <row r="63">
          <cell r="A63" t="str">
            <v>Bh1</v>
          </cell>
          <cell r="B63">
            <v>266588</v>
          </cell>
          <cell r="C63">
            <v>266588</v>
          </cell>
          <cell r="D63">
            <v>266588</v>
          </cell>
          <cell r="E63">
            <v>266588</v>
          </cell>
          <cell r="F63">
            <v>266588</v>
          </cell>
          <cell r="G63">
            <v>266588</v>
          </cell>
        </row>
        <row r="64">
          <cell r="A64" t="str">
            <v>Bh2</v>
          </cell>
          <cell r="B64">
            <v>279695</v>
          </cell>
          <cell r="C64">
            <v>279695</v>
          </cell>
          <cell r="D64">
            <v>279695</v>
          </cell>
          <cell r="E64">
            <v>279695</v>
          </cell>
          <cell r="F64">
            <v>279695</v>
          </cell>
          <cell r="G64">
            <v>279695</v>
          </cell>
        </row>
        <row r="65">
          <cell r="A65" t="str">
            <v>Bh3</v>
          </cell>
          <cell r="B65">
            <v>290311</v>
          </cell>
          <cell r="C65">
            <v>290311</v>
          </cell>
          <cell r="D65">
            <v>290311</v>
          </cell>
          <cell r="E65">
            <v>290311</v>
          </cell>
          <cell r="F65">
            <v>290311</v>
          </cell>
          <cell r="G65">
            <v>290311</v>
          </cell>
        </row>
        <row r="66">
          <cell r="A66" t="str">
            <v>Bh4</v>
          </cell>
          <cell r="B66">
            <v>309054</v>
          </cell>
          <cell r="C66">
            <v>309054</v>
          </cell>
          <cell r="D66">
            <v>309054</v>
          </cell>
          <cell r="E66">
            <v>309054</v>
          </cell>
          <cell r="F66">
            <v>309054</v>
          </cell>
          <cell r="G66">
            <v>309054</v>
          </cell>
        </row>
        <row r="71">
          <cell r="A71" t="str">
            <v>Læ1</v>
          </cell>
          <cell r="B71">
            <v>0</v>
          </cell>
          <cell r="C71">
            <v>3900</v>
          </cell>
          <cell r="D71">
            <v>6900</v>
          </cell>
          <cell r="E71">
            <v>10800</v>
          </cell>
          <cell r="F71">
            <v>13800</v>
          </cell>
        </row>
        <row r="72">
          <cell r="A72" t="str">
            <v>Læ2</v>
          </cell>
          <cell r="B72">
            <v>0</v>
          </cell>
          <cell r="C72">
            <v>3300</v>
          </cell>
          <cell r="D72">
            <v>5700</v>
          </cell>
          <cell r="E72">
            <v>9000</v>
          </cell>
          <cell r="F72">
            <v>11400</v>
          </cell>
        </row>
        <row r="73">
          <cell r="A73" t="str">
            <v>Læ3</v>
          </cell>
          <cell r="B73">
            <v>0</v>
          </cell>
          <cell r="C73">
            <v>2100</v>
          </cell>
          <cell r="D73">
            <v>3900</v>
          </cell>
          <cell r="E73">
            <v>6000</v>
          </cell>
          <cell r="F73">
            <v>7500</v>
          </cell>
        </row>
        <row r="74">
          <cell r="A74" t="str">
            <v>Læ4</v>
          </cell>
          <cell r="B74">
            <v>0</v>
          </cell>
          <cell r="C74">
            <v>2100</v>
          </cell>
          <cell r="D74">
            <v>3900</v>
          </cell>
          <cell r="E74">
            <v>6000</v>
          </cell>
          <cell r="F74">
            <v>7500</v>
          </cell>
        </row>
        <row r="75">
          <cell r="A75" t="str">
            <v>Bh1</v>
          </cell>
          <cell r="B75">
            <v>0</v>
          </cell>
          <cell r="C75">
            <v>4500</v>
          </cell>
          <cell r="D75">
            <v>7500</v>
          </cell>
          <cell r="E75">
            <v>12000</v>
          </cell>
          <cell r="F75">
            <v>15000</v>
          </cell>
        </row>
        <row r="76">
          <cell r="A76" t="str">
            <v>Bh2</v>
          </cell>
          <cell r="B76">
            <v>0</v>
          </cell>
          <cell r="C76">
            <v>3900</v>
          </cell>
          <cell r="D76">
            <v>6900</v>
          </cell>
          <cell r="E76">
            <v>10800</v>
          </cell>
          <cell r="F76">
            <v>13800</v>
          </cell>
        </row>
        <row r="77">
          <cell r="A77" t="str">
            <v>Bh3</v>
          </cell>
          <cell r="B77">
            <v>0</v>
          </cell>
          <cell r="C77">
            <v>3600</v>
          </cell>
          <cell r="D77">
            <v>6300</v>
          </cell>
          <cell r="E77">
            <v>9900</v>
          </cell>
          <cell r="F77">
            <v>12600</v>
          </cell>
        </row>
        <row r="78">
          <cell r="A78" t="str">
            <v>Bh4</v>
          </cell>
          <cell r="B78">
            <v>0</v>
          </cell>
          <cell r="C78">
            <v>3600</v>
          </cell>
          <cell r="D78">
            <v>6300</v>
          </cell>
          <cell r="E78">
            <v>9900</v>
          </cell>
          <cell r="F78">
            <v>12600</v>
          </cell>
        </row>
      </sheetData>
      <sheetData sheetId="33"/>
      <sheetData sheetId="34"/>
      <sheetData sheetId="35"/>
      <sheetData sheetId="36"/>
      <sheetData sheetId="37"/>
      <sheetData sheetId="38">
        <row r="4">
          <cell r="A4">
            <v>1</v>
          </cell>
          <cell r="B4">
            <v>141011</v>
          </cell>
          <cell r="C4">
            <v>143641</v>
          </cell>
          <cell r="D4">
            <v>145461</v>
          </cell>
          <cell r="E4">
            <v>148092</v>
          </cell>
          <cell r="F4">
            <v>149912</v>
          </cell>
          <cell r="G4">
            <v>131168.56</v>
          </cell>
        </row>
        <row r="5">
          <cell r="A5">
            <v>2</v>
          </cell>
          <cell r="B5">
            <v>143176</v>
          </cell>
          <cell r="C5">
            <v>145871</v>
          </cell>
          <cell r="D5">
            <v>147736</v>
          </cell>
          <cell r="E5">
            <v>150429</v>
          </cell>
          <cell r="F5">
            <v>152295</v>
          </cell>
          <cell r="G5">
            <v>133198.04</v>
          </cell>
        </row>
        <row r="6">
          <cell r="A6">
            <v>3</v>
          </cell>
          <cell r="B6">
            <v>145401</v>
          </cell>
          <cell r="C6">
            <v>148160</v>
          </cell>
          <cell r="D6">
            <v>150071</v>
          </cell>
          <cell r="E6">
            <v>152830</v>
          </cell>
          <cell r="F6">
            <v>154742</v>
          </cell>
          <cell r="G6">
            <v>135282.59</v>
          </cell>
        </row>
        <row r="7">
          <cell r="A7">
            <v>4</v>
          </cell>
          <cell r="B7">
            <v>147687</v>
          </cell>
          <cell r="C7">
            <v>150515</v>
          </cell>
          <cell r="D7">
            <v>152473</v>
          </cell>
          <cell r="E7">
            <v>155300</v>
          </cell>
          <cell r="F7">
            <v>157257</v>
          </cell>
          <cell r="G7">
            <v>137424.97</v>
          </cell>
        </row>
        <row r="8">
          <cell r="A8">
            <v>5</v>
          </cell>
          <cell r="B8">
            <v>150035</v>
          </cell>
          <cell r="C8">
            <v>152932</v>
          </cell>
          <cell r="D8">
            <v>154939</v>
          </cell>
          <cell r="E8">
            <v>157836</v>
          </cell>
          <cell r="F8">
            <v>159841</v>
          </cell>
          <cell r="G8">
            <v>139625.18</v>
          </cell>
        </row>
        <row r="9">
          <cell r="A9">
            <v>6</v>
          </cell>
          <cell r="B9">
            <v>152450</v>
          </cell>
          <cell r="C9">
            <v>155418</v>
          </cell>
          <cell r="D9">
            <v>157474</v>
          </cell>
          <cell r="E9">
            <v>160442</v>
          </cell>
          <cell r="F9">
            <v>162497</v>
          </cell>
          <cell r="G9">
            <v>141887.34</v>
          </cell>
        </row>
        <row r="10">
          <cell r="A10">
            <v>7</v>
          </cell>
          <cell r="B10">
            <v>154928</v>
          </cell>
          <cell r="C10">
            <v>157970</v>
          </cell>
          <cell r="D10">
            <v>160076</v>
          </cell>
          <cell r="E10">
            <v>163118</v>
          </cell>
          <cell r="F10">
            <v>165223</v>
          </cell>
          <cell r="G10">
            <v>144210.09</v>
          </cell>
        </row>
        <row r="11">
          <cell r="A11">
            <v>8</v>
          </cell>
          <cell r="B11">
            <v>157475</v>
          </cell>
          <cell r="C11">
            <v>160592</v>
          </cell>
          <cell r="D11">
            <v>162751</v>
          </cell>
          <cell r="E11">
            <v>165868</v>
          </cell>
          <cell r="F11">
            <v>168027</v>
          </cell>
          <cell r="G11">
            <v>146597.54999999999</v>
          </cell>
        </row>
        <row r="12">
          <cell r="A12">
            <v>9</v>
          </cell>
          <cell r="B12">
            <v>160094</v>
          </cell>
          <cell r="C12">
            <v>163288</v>
          </cell>
          <cell r="D12">
            <v>165501</v>
          </cell>
          <cell r="E12">
            <v>168695</v>
          </cell>
          <cell r="F12">
            <v>170908</v>
          </cell>
          <cell r="G12">
            <v>149051.1</v>
          </cell>
        </row>
        <row r="13">
          <cell r="A13">
            <v>10</v>
          </cell>
          <cell r="B13">
            <v>162783</v>
          </cell>
          <cell r="C13">
            <v>166058</v>
          </cell>
          <cell r="D13">
            <v>168325</v>
          </cell>
          <cell r="E13">
            <v>171600</v>
          </cell>
          <cell r="F13">
            <v>173868</v>
          </cell>
          <cell r="G13">
            <v>151572.10999999999</v>
          </cell>
        </row>
        <row r="14">
          <cell r="A14">
            <v>11</v>
          </cell>
          <cell r="B14">
            <v>164905</v>
          </cell>
          <cell r="C14">
            <v>168261</v>
          </cell>
          <cell r="D14">
            <v>170585</v>
          </cell>
          <cell r="E14">
            <v>173941</v>
          </cell>
          <cell r="F14">
            <v>176265</v>
          </cell>
          <cell r="G14">
            <v>154161.97</v>
          </cell>
        </row>
        <row r="15">
          <cell r="A15">
            <v>12</v>
          </cell>
          <cell r="B15">
            <v>167744</v>
          </cell>
          <cell r="C15">
            <v>171185</v>
          </cell>
          <cell r="D15">
            <v>173568</v>
          </cell>
          <cell r="E15">
            <v>177008</v>
          </cell>
          <cell r="F15">
            <v>179390</v>
          </cell>
          <cell r="G15">
            <v>156823.42000000001</v>
          </cell>
        </row>
        <row r="16">
          <cell r="A16">
            <v>13</v>
          </cell>
          <cell r="B16">
            <v>170663</v>
          </cell>
          <cell r="C16">
            <v>174190</v>
          </cell>
          <cell r="D16">
            <v>176632</v>
          </cell>
          <cell r="E16">
            <v>180160</v>
          </cell>
          <cell r="F16">
            <v>182601</v>
          </cell>
          <cell r="G16">
            <v>159557.85</v>
          </cell>
        </row>
        <row r="17">
          <cell r="A17">
            <v>14</v>
          </cell>
          <cell r="B17">
            <v>173661</v>
          </cell>
          <cell r="C17">
            <v>177278</v>
          </cell>
          <cell r="D17">
            <v>179781</v>
          </cell>
          <cell r="E17">
            <v>183397</v>
          </cell>
          <cell r="F17">
            <v>185900</v>
          </cell>
          <cell r="G17">
            <v>162368</v>
          </cell>
        </row>
        <row r="18">
          <cell r="A18">
            <v>15</v>
          </cell>
          <cell r="B18">
            <v>176742</v>
          </cell>
          <cell r="C18">
            <v>180449</v>
          </cell>
          <cell r="D18">
            <v>183015</v>
          </cell>
          <cell r="E18">
            <v>186723</v>
          </cell>
          <cell r="F18">
            <v>189289</v>
          </cell>
          <cell r="G18">
            <v>165253.88</v>
          </cell>
        </row>
        <row r="19">
          <cell r="A19">
            <v>16</v>
          </cell>
          <cell r="B19">
            <v>179103</v>
          </cell>
          <cell r="C19">
            <v>182904</v>
          </cell>
          <cell r="D19">
            <v>185536</v>
          </cell>
          <cell r="E19">
            <v>189337</v>
          </cell>
          <cell r="F19">
            <v>191969</v>
          </cell>
          <cell r="G19">
            <v>168220.99</v>
          </cell>
        </row>
        <row r="20">
          <cell r="A20">
            <v>17</v>
          </cell>
          <cell r="B20">
            <v>182355</v>
          </cell>
          <cell r="C20">
            <v>186253</v>
          </cell>
          <cell r="D20">
            <v>188951</v>
          </cell>
          <cell r="E20">
            <v>192849</v>
          </cell>
          <cell r="F20">
            <v>195546</v>
          </cell>
          <cell r="G20">
            <v>171267.96</v>
          </cell>
        </row>
        <row r="21">
          <cell r="A21">
            <v>18</v>
          </cell>
          <cell r="B21">
            <v>185698</v>
          </cell>
          <cell r="C21">
            <v>189695</v>
          </cell>
          <cell r="D21">
            <v>192462</v>
          </cell>
          <cell r="E21">
            <v>196458</v>
          </cell>
          <cell r="F21">
            <v>199224</v>
          </cell>
          <cell r="G21">
            <v>174400.3</v>
          </cell>
        </row>
        <row r="22">
          <cell r="A22">
            <v>19</v>
          </cell>
          <cell r="B22">
            <v>188193</v>
          </cell>
          <cell r="C22">
            <v>192292</v>
          </cell>
          <cell r="D22">
            <v>195128</v>
          </cell>
          <cell r="E22">
            <v>199227</v>
          </cell>
          <cell r="F22">
            <v>202065</v>
          </cell>
          <cell r="G22">
            <v>177618</v>
          </cell>
        </row>
        <row r="23">
          <cell r="A23">
            <v>20</v>
          </cell>
          <cell r="B23">
            <v>190784</v>
          </cell>
          <cell r="C23">
            <v>194986</v>
          </cell>
          <cell r="D23">
            <v>197896</v>
          </cell>
          <cell r="E23">
            <v>202098</v>
          </cell>
          <cell r="F23">
            <v>205007</v>
          </cell>
          <cell r="G23">
            <v>180923.82</v>
          </cell>
        </row>
        <row r="24">
          <cell r="A24">
            <v>21</v>
          </cell>
          <cell r="B24">
            <v>193942</v>
          </cell>
          <cell r="C24">
            <v>198252</v>
          </cell>
          <cell r="D24">
            <v>201236</v>
          </cell>
          <cell r="E24">
            <v>205546</v>
          </cell>
          <cell r="F24">
            <v>208530</v>
          </cell>
          <cell r="G24">
            <v>184321.88</v>
          </cell>
        </row>
        <row r="25">
          <cell r="A25">
            <v>22</v>
          </cell>
          <cell r="B25">
            <v>196868</v>
          </cell>
          <cell r="C25">
            <v>201178</v>
          </cell>
          <cell r="D25">
            <v>204162</v>
          </cell>
          <cell r="E25">
            <v>208472</v>
          </cell>
          <cell r="F25">
            <v>211456</v>
          </cell>
          <cell r="G25">
            <v>187717.13</v>
          </cell>
        </row>
        <row r="26">
          <cell r="A26">
            <v>23</v>
          </cell>
          <cell r="B26">
            <v>200004</v>
          </cell>
          <cell r="C26">
            <v>204194</v>
          </cell>
          <cell r="D26">
            <v>207097</v>
          </cell>
          <cell r="E26">
            <v>211289</v>
          </cell>
          <cell r="F26">
            <v>214190</v>
          </cell>
          <cell r="G26">
            <v>191104.14</v>
          </cell>
        </row>
        <row r="27">
          <cell r="A27">
            <v>24</v>
          </cell>
          <cell r="B27">
            <v>203235</v>
          </cell>
          <cell r="C27">
            <v>207308</v>
          </cell>
          <cell r="D27">
            <v>210128</v>
          </cell>
          <cell r="E27">
            <v>214201</v>
          </cell>
          <cell r="F27">
            <v>217021</v>
          </cell>
          <cell r="G27">
            <v>194587.44</v>
          </cell>
        </row>
        <row r="28">
          <cell r="A28">
            <v>25</v>
          </cell>
          <cell r="B28">
            <v>206538</v>
          </cell>
          <cell r="C28">
            <v>210484</v>
          </cell>
          <cell r="D28">
            <v>213216</v>
          </cell>
          <cell r="E28">
            <v>217162</v>
          </cell>
          <cell r="F28">
            <v>219894</v>
          </cell>
          <cell r="G28">
            <v>198161</v>
          </cell>
        </row>
        <row r="29">
          <cell r="A29">
            <v>26</v>
          </cell>
          <cell r="B29">
            <v>209918</v>
          </cell>
          <cell r="C29">
            <v>213727</v>
          </cell>
          <cell r="D29">
            <v>216364</v>
          </cell>
          <cell r="E29">
            <v>220174</v>
          </cell>
          <cell r="F29">
            <v>222811</v>
          </cell>
          <cell r="G29">
            <v>201828.54</v>
          </cell>
        </row>
        <row r="30">
          <cell r="A30">
            <v>27</v>
          </cell>
          <cell r="B30">
            <v>213370</v>
          </cell>
          <cell r="C30">
            <v>217033</v>
          </cell>
          <cell r="D30">
            <v>219570</v>
          </cell>
          <cell r="E30">
            <v>223233</v>
          </cell>
          <cell r="F30">
            <v>225770</v>
          </cell>
          <cell r="G30">
            <v>205591</v>
          </cell>
        </row>
        <row r="31">
          <cell r="A31">
            <v>28</v>
          </cell>
          <cell r="B31">
            <v>216901</v>
          </cell>
          <cell r="C31">
            <v>220409</v>
          </cell>
          <cell r="D31">
            <v>222837</v>
          </cell>
          <cell r="E31">
            <v>226345</v>
          </cell>
          <cell r="F31">
            <v>228774</v>
          </cell>
          <cell r="G31">
            <v>209453.43</v>
          </cell>
        </row>
        <row r="32">
          <cell r="A32">
            <v>29</v>
          </cell>
          <cell r="B32">
            <v>220510</v>
          </cell>
          <cell r="C32">
            <v>223852</v>
          </cell>
          <cell r="D32">
            <v>226166</v>
          </cell>
          <cell r="E32">
            <v>229508</v>
          </cell>
          <cell r="F32">
            <v>231821</v>
          </cell>
          <cell r="G32">
            <v>213415.37</v>
          </cell>
        </row>
        <row r="33">
          <cell r="A33">
            <v>30</v>
          </cell>
          <cell r="B33">
            <v>224202</v>
          </cell>
          <cell r="C33">
            <v>227367</v>
          </cell>
          <cell r="D33">
            <v>229558</v>
          </cell>
          <cell r="E33">
            <v>232721</v>
          </cell>
          <cell r="F33">
            <v>234912</v>
          </cell>
          <cell r="G33">
            <v>217481.83</v>
          </cell>
        </row>
        <row r="34">
          <cell r="A34">
            <v>31</v>
          </cell>
          <cell r="B34">
            <v>227973</v>
          </cell>
          <cell r="C34">
            <v>230949</v>
          </cell>
          <cell r="D34">
            <v>233011</v>
          </cell>
          <cell r="E34">
            <v>235987</v>
          </cell>
          <cell r="F34">
            <v>238048</v>
          </cell>
          <cell r="G34">
            <v>221653.7</v>
          </cell>
        </row>
        <row r="35">
          <cell r="A35">
            <v>32</v>
          </cell>
          <cell r="B35">
            <v>231831</v>
          </cell>
          <cell r="C35">
            <v>234607</v>
          </cell>
          <cell r="D35">
            <v>236529</v>
          </cell>
          <cell r="E35">
            <v>239306</v>
          </cell>
          <cell r="F35">
            <v>241227</v>
          </cell>
          <cell r="G35">
            <v>225935.95</v>
          </cell>
        </row>
        <row r="36">
          <cell r="A36">
            <v>33</v>
          </cell>
          <cell r="B36">
            <v>235771</v>
          </cell>
          <cell r="C36">
            <v>238334</v>
          </cell>
          <cell r="D36">
            <v>240110</v>
          </cell>
          <cell r="E36">
            <v>242674</v>
          </cell>
          <cell r="F36">
            <v>244449</v>
          </cell>
          <cell r="G36">
            <v>230328.08</v>
          </cell>
        </row>
        <row r="37">
          <cell r="A37">
            <v>34</v>
          </cell>
          <cell r="B37">
            <v>239801</v>
          </cell>
          <cell r="C37">
            <v>242140</v>
          </cell>
          <cell r="D37">
            <v>243759</v>
          </cell>
          <cell r="E37">
            <v>246096</v>
          </cell>
          <cell r="F37">
            <v>247715</v>
          </cell>
          <cell r="G37">
            <v>234836.36</v>
          </cell>
        </row>
        <row r="38">
          <cell r="A38">
            <v>35</v>
          </cell>
          <cell r="B38">
            <v>243921</v>
          </cell>
          <cell r="C38">
            <v>246021</v>
          </cell>
          <cell r="D38">
            <v>247474</v>
          </cell>
          <cell r="E38">
            <v>249574</v>
          </cell>
          <cell r="F38">
            <v>251027</v>
          </cell>
          <cell r="G38">
            <v>239462.99</v>
          </cell>
        </row>
        <row r="39">
          <cell r="A39">
            <v>36</v>
          </cell>
          <cell r="B39">
            <v>248130</v>
          </cell>
          <cell r="C39">
            <v>249976</v>
          </cell>
          <cell r="D39">
            <v>251255</v>
          </cell>
          <cell r="E39">
            <v>253102</v>
          </cell>
          <cell r="F39">
            <v>254380</v>
          </cell>
          <cell r="G39">
            <v>244208.78</v>
          </cell>
        </row>
        <row r="40">
          <cell r="A40">
            <v>37</v>
          </cell>
          <cell r="B40">
            <v>252432</v>
          </cell>
          <cell r="C40">
            <v>254012</v>
          </cell>
          <cell r="D40">
            <v>255104</v>
          </cell>
          <cell r="E40">
            <v>256684</v>
          </cell>
          <cell r="F40">
            <v>257778</v>
          </cell>
          <cell r="G40">
            <v>249078.59</v>
          </cell>
        </row>
        <row r="41">
          <cell r="A41">
            <v>38</v>
          </cell>
          <cell r="B41">
            <v>256976</v>
          </cell>
          <cell r="C41">
            <v>258297</v>
          </cell>
          <cell r="D41">
            <v>259212</v>
          </cell>
          <cell r="E41">
            <v>260534</v>
          </cell>
          <cell r="F41">
            <v>261450</v>
          </cell>
          <cell r="G41">
            <v>254168.8</v>
          </cell>
        </row>
        <row r="42">
          <cell r="A42">
            <v>39</v>
          </cell>
          <cell r="B42">
            <v>261564</v>
          </cell>
          <cell r="C42">
            <v>262582</v>
          </cell>
          <cell r="D42">
            <v>263287</v>
          </cell>
          <cell r="E42">
            <v>264304</v>
          </cell>
          <cell r="F42">
            <v>265009</v>
          </cell>
          <cell r="G42">
            <v>259403.21</v>
          </cell>
        </row>
        <row r="43">
          <cell r="A43">
            <v>40</v>
          </cell>
          <cell r="B43">
            <v>266252</v>
          </cell>
          <cell r="C43">
            <v>266948</v>
          </cell>
          <cell r="D43">
            <v>267430</v>
          </cell>
          <cell r="E43">
            <v>268126</v>
          </cell>
          <cell r="F43">
            <v>268608</v>
          </cell>
          <cell r="G43">
            <v>264773.06</v>
          </cell>
        </row>
        <row r="44">
          <cell r="A44">
            <v>41</v>
          </cell>
          <cell r="B44">
            <v>271043</v>
          </cell>
          <cell r="C44">
            <v>271399</v>
          </cell>
          <cell r="D44">
            <v>271647</v>
          </cell>
          <cell r="E44">
            <v>272004</v>
          </cell>
          <cell r="F44">
            <v>272251</v>
          </cell>
          <cell r="G44">
            <v>270283.09000000003</v>
          </cell>
        </row>
        <row r="45">
          <cell r="A45">
            <v>42</v>
          </cell>
          <cell r="B45">
            <v>275937</v>
          </cell>
          <cell r="C45">
            <v>275937</v>
          </cell>
          <cell r="D45">
            <v>275937</v>
          </cell>
          <cell r="E45">
            <v>275937</v>
          </cell>
          <cell r="F45">
            <v>275937</v>
          </cell>
          <cell r="G45">
            <v>275936.7</v>
          </cell>
        </row>
        <row r="46">
          <cell r="A46">
            <v>43</v>
          </cell>
          <cell r="B46">
            <v>282063</v>
          </cell>
          <cell r="C46">
            <v>282063</v>
          </cell>
          <cell r="D46">
            <v>282063</v>
          </cell>
          <cell r="E46">
            <v>282063</v>
          </cell>
          <cell r="F46">
            <v>282063</v>
          </cell>
          <cell r="G46">
            <v>282062.88</v>
          </cell>
        </row>
        <row r="47">
          <cell r="A47">
            <v>44</v>
          </cell>
          <cell r="B47">
            <v>288356</v>
          </cell>
          <cell r="C47">
            <v>288356</v>
          </cell>
          <cell r="D47">
            <v>288356</v>
          </cell>
          <cell r="E47">
            <v>288356</v>
          </cell>
          <cell r="F47">
            <v>288356</v>
          </cell>
          <cell r="G47">
            <v>288356.47999999998</v>
          </cell>
        </row>
        <row r="48">
          <cell r="A48">
            <v>45</v>
          </cell>
          <cell r="B48">
            <v>294824</v>
          </cell>
          <cell r="C48">
            <v>294824</v>
          </cell>
          <cell r="D48">
            <v>294824</v>
          </cell>
          <cell r="E48">
            <v>294824</v>
          </cell>
          <cell r="F48">
            <v>294824</v>
          </cell>
          <cell r="G48">
            <v>294824.2</v>
          </cell>
        </row>
        <row r="49">
          <cell r="A49">
            <v>46</v>
          </cell>
          <cell r="B49">
            <v>301470</v>
          </cell>
          <cell r="C49">
            <v>301470</v>
          </cell>
          <cell r="D49">
            <v>301470</v>
          </cell>
          <cell r="E49">
            <v>301470</v>
          </cell>
          <cell r="F49">
            <v>301470</v>
          </cell>
          <cell r="G49">
            <v>301470.05</v>
          </cell>
        </row>
        <row r="50">
          <cell r="A50">
            <v>47</v>
          </cell>
          <cell r="B50">
            <v>315314</v>
          </cell>
          <cell r="C50">
            <v>315314</v>
          </cell>
          <cell r="D50">
            <v>315314</v>
          </cell>
          <cell r="E50">
            <v>315314</v>
          </cell>
          <cell r="F50">
            <v>315314</v>
          </cell>
          <cell r="G50">
            <v>315313.56</v>
          </cell>
        </row>
        <row r="51">
          <cell r="A51">
            <v>48</v>
          </cell>
          <cell r="B51">
            <v>336492</v>
          </cell>
          <cell r="C51">
            <v>336492</v>
          </cell>
          <cell r="D51">
            <v>336492</v>
          </cell>
          <cell r="E51">
            <v>336492</v>
          </cell>
          <cell r="F51">
            <v>336492</v>
          </cell>
          <cell r="G51">
            <v>336491.35</v>
          </cell>
        </row>
        <row r="52">
          <cell r="A52">
            <v>49</v>
          </cell>
          <cell r="B52">
            <v>359957</v>
          </cell>
          <cell r="C52">
            <v>359957</v>
          </cell>
          <cell r="D52">
            <v>359957</v>
          </cell>
          <cell r="E52">
            <v>359957</v>
          </cell>
          <cell r="F52">
            <v>359957</v>
          </cell>
          <cell r="G52">
            <v>359956.74</v>
          </cell>
        </row>
        <row r="53">
          <cell r="A53">
            <v>50</v>
          </cell>
          <cell r="B53">
            <v>397581</v>
          </cell>
          <cell r="C53">
            <v>397581</v>
          </cell>
          <cell r="D53">
            <v>397581</v>
          </cell>
          <cell r="E53">
            <v>397581</v>
          </cell>
          <cell r="F53">
            <v>397581</v>
          </cell>
          <cell r="G53">
            <v>397581.73</v>
          </cell>
        </row>
        <row r="54">
          <cell r="A54">
            <v>51</v>
          </cell>
          <cell r="B54">
            <v>444240</v>
          </cell>
          <cell r="C54">
            <v>444240</v>
          </cell>
          <cell r="D54">
            <v>444240</v>
          </cell>
          <cell r="E54">
            <v>444240</v>
          </cell>
          <cell r="F54">
            <v>444240</v>
          </cell>
          <cell r="G54">
            <v>444240.63</v>
          </cell>
        </row>
        <row r="55">
          <cell r="A55">
            <v>52</v>
          </cell>
          <cell r="B55">
            <v>484035</v>
          </cell>
          <cell r="C55">
            <v>484035</v>
          </cell>
          <cell r="D55">
            <v>484035</v>
          </cell>
          <cell r="E55">
            <v>484035</v>
          </cell>
          <cell r="F55">
            <v>484035</v>
          </cell>
          <cell r="G55">
            <v>484035.37</v>
          </cell>
        </row>
        <row r="56">
          <cell r="A56">
            <v>53</v>
          </cell>
          <cell r="B56">
            <v>538581</v>
          </cell>
          <cell r="C56">
            <v>538581</v>
          </cell>
          <cell r="D56">
            <v>538581</v>
          </cell>
          <cell r="E56">
            <v>538581</v>
          </cell>
          <cell r="F56">
            <v>538581</v>
          </cell>
          <cell r="G56">
            <v>538581.69999999995</v>
          </cell>
        </row>
        <row r="57">
          <cell r="A57">
            <v>54</v>
          </cell>
          <cell r="B57">
            <v>604096</v>
          </cell>
          <cell r="C57">
            <v>604096</v>
          </cell>
          <cell r="D57">
            <v>604096</v>
          </cell>
          <cell r="E57">
            <v>604096</v>
          </cell>
          <cell r="F57">
            <v>604096</v>
          </cell>
          <cell r="G57">
            <v>604095.94999999995</v>
          </cell>
        </row>
        <row r="58">
          <cell r="A58">
            <v>55</v>
          </cell>
          <cell r="B58">
            <v>679129</v>
          </cell>
          <cell r="C58">
            <v>679129</v>
          </cell>
          <cell r="D58">
            <v>679129</v>
          </cell>
          <cell r="E58">
            <v>679129</v>
          </cell>
          <cell r="F58">
            <v>679129</v>
          </cell>
          <cell r="G58">
            <v>679128.96</v>
          </cell>
        </row>
        <row r="59">
          <cell r="A59" t="str">
            <v>Læ1</v>
          </cell>
          <cell r="B59">
            <v>213400</v>
          </cell>
          <cell r="C59">
            <v>213400</v>
          </cell>
          <cell r="D59">
            <v>213400</v>
          </cell>
          <cell r="E59">
            <v>213400</v>
          </cell>
          <cell r="F59">
            <v>213400</v>
          </cell>
          <cell r="G59">
            <v>213400</v>
          </cell>
        </row>
        <row r="60">
          <cell r="A60" t="str">
            <v>Læ2</v>
          </cell>
          <cell r="B60">
            <v>227400</v>
          </cell>
          <cell r="C60">
            <v>227400</v>
          </cell>
          <cell r="D60">
            <v>227400</v>
          </cell>
          <cell r="E60">
            <v>227400</v>
          </cell>
          <cell r="F60">
            <v>227400</v>
          </cell>
          <cell r="G60">
            <v>227400</v>
          </cell>
        </row>
        <row r="61">
          <cell r="A61" t="str">
            <v>Læ3</v>
          </cell>
          <cell r="B61">
            <v>248500</v>
          </cell>
          <cell r="C61">
            <v>248500</v>
          </cell>
          <cell r="D61">
            <v>248500</v>
          </cell>
          <cell r="E61">
            <v>248500</v>
          </cell>
          <cell r="F61">
            <v>248500</v>
          </cell>
          <cell r="G61">
            <v>248500</v>
          </cell>
        </row>
        <row r="62">
          <cell r="A62" t="str">
            <v>Bh1</v>
          </cell>
          <cell r="B62">
            <v>203400</v>
          </cell>
          <cell r="C62">
            <v>203400</v>
          </cell>
          <cell r="D62">
            <v>203400</v>
          </cell>
          <cell r="E62">
            <v>203400</v>
          </cell>
          <cell r="F62">
            <v>203400</v>
          </cell>
          <cell r="G62">
            <v>203400</v>
          </cell>
        </row>
        <row r="63">
          <cell r="A63" t="str">
            <v>Bh2</v>
          </cell>
          <cell r="B63">
            <v>213400</v>
          </cell>
          <cell r="C63">
            <v>213400</v>
          </cell>
          <cell r="D63">
            <v>213400</v>
          </cell>
          <cell r="E63">
            <v>213400</v>
          </cell>
          <cell r="F63">
            <v>213400</v>
          </cell>
          <cell r="G63">
            <v>213400</v>
          </cell>
        </row>
        <row r="64">
          <cell r="A64" t="str">
            <v>Bh3</v>
          </cell>
          <cell r="B64">
            <v>221500</v>
          </cell>
          <cell r="C64">
            <v>221500</v>
          </cell>
          <cell r="D64">
            <v>221500</v>
          </cell>
          <cell r="E64">
            <v>221500</v>
          </cell>
          <cell r="F64">
            <v>221500</v>
          </cell>
          <cell r="G64">
            <v>221500</v>
          </cell>
        </row>
        <row r="69">
          <cell r="A69" t="str">
            <v>Læ1</v>
          </cell>
          <cell r="B69">
            <v>0</v>
          </cell>
          <cell r="C69">
            <v>3900</v>
          </cell>
          <cell r="D69">
            <v>6900</v>
          </cell>
          <cell r="E69">
            <v>10800</v>
          </cell>
          <cell r="F69">
            <v>13800</v>
          </cell>
        </row>
        <row r="70">
          <cell r="A70" t="str">
            <v>Læ2</v>
          </cell>
          <cell r="B70">
            <v>0</v>
          </cell>
          <cell r="C70">
            <v>3300</v>
          </cell>
          <cell r="D70">
            <v>5700</v>
          </cell>
          <cell r="E70">
            <v>9000</v>
          </cell>
          <cell r="F70">
            <v>11400</v>
          </cell>
        </row>
        <row r="71">
          <cell r="A71" t="str">
            <v>Læ3</v>
          </cell>
          <cell r="B71">
            <v>0</v>
          </cell>
          <cell r="C71">
            <v>2100</v>
          </cell>
          <cell r="D71">
            <v>3900</v>
          </cell>
          <cell r="E71">
            <v>6000</v>
          </cell>
          <cell r="F71">
            <v>7500</v>
          </cell>
        </row>
        <row r="72">
          <cell r="A72" t="str">
            <v>Bh1</v>
          </cell>
          <cell r="B72">
            <v>0</v>
          </cell>
          <cell r="C72">
            <v>4500</v>
          </cell>
          <cell r="D72">
            <v>7500</v>
          </cell>
          <cell r="E72">
            <v>12000</v>
          </cell>
          <cell r="F72">
            <v>15000</v>
          </cell>
        </row>
        <row r="73">
          <cell r="A73" t="str">
            <v>Bh2</v>
          </cell>
          <cell r="B73">
            <v>0</v>
          </cell>
          <cell r="C73">
            <v>3900</v>
          </cell>
          <cell r="D73">
            <v>6900</v>
          </cell>
          <cell r="E73">
            <v>10800</v>
          </cell>
          <cell r="F73">
            <v>13800</v>
          </cell>
        </row>
        <row r="74">
          <cell r="A74" t="str">
            <v>Bh3</v>
          </cell>
          <cell r="B74">
            <v>0</v>
          </cell>
          <cell r="C74">
            <v>3600</v>
          </cell>
          <cell r="D74">
            <v>6300</v>
          </cell>
          <cell r="E74">
            <v>9900</v>
          </cell>
          <cell r="F74">
            <v>12600</v>
          </cell>
        </row>
      </sheetData>
    </sheetDataSet>
  </externalBook>
</externalLink>
</file>

<file path=xl/persons/person.xml><?xml version="1.0" encoding="utf-8"?>
<personList xmlns="http://schemas.microsoft.com/office/spreadsheetml/2018/threadedcomments" xmlns:x="http://schemas.openxmlformats.org/spreadsheetml/2006/main">
  <person displayName="Tove Dohn" id="{BB7ED9EF-F7E6-194C-9685-C0FC06EB2727}" userId="S::tove@friskolerne.dk::cf832d71-50f8-4653-95bd-ced5cfa07810" providerId="AD"/>
</personList>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39" dT="2020-07-07T13:43:58.00" personId="{BB7ED9EF-F7E6-194C-9685-C0FC06EB2727}" id="{0D25681D-B4FC-0848-A65F-DAD37419A515}">
    <text>Alle de løndele der er pensionsgivende og afhængig af beskæftigelsesgraden vedr. den mdr. hvor den ansatte afholder ferie.</text>
  </threadedComment>
  <threadedComment ref="B40" dT="2020-07-07T13:44:24.40" personId="{BB7ED9EF-F7E6-194C-9685-C0FC06EB2727}" id="{B1DF6517-DBDC-884C-BCCD-096FB15F2F7C}">
    <text>Alle de løndele der IKKE er pensionsgivende men afhængig af beskæftigelsesgraden vedr. den mdr. hvor den ansatte afholder ferie.</text>
  </threadedComment>
</ThreadedComments>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BCDBC-3D60-8943-BEE1-BB837154C697}">
  <dimension ref="A1:U56"/>
  <sheetViews>
    <sheetView zoomScaleNormal="100" workbookViewId="0">
      <selection activeCell="C39" sqref="C39:C40"/>
    </sheetView>
  </sheetViews>
  <sheetFormatPr baseColWidth="10" defaultRowHeight="16"/>
  <cols>
    <col min="1" max="1" width="76.1640625" style="2" customWidth="1"/>
    <col min="2" max="17" width="14.83203125" style="2" customWidth="1"/>
    <col min="18" max="16384" width="10.83203125" style="2"/>
  </cols>
  <sheetData>
    <row r="1" spans="1:21" ht="36" customHeight="1">
      <c r="A1" s="1" t="s">
        <v>0</v>
      </c>
      <c r="B1" s="78" t="s">
        <v>1</v>
      </c>
      <c r="C1" s="78"/>
      <c r="D1" s="78"/>
      <c r="E1" s="78"/>
      <c r="F1" s="78"/>
      <c r="G1" s="78"/>
      <c r="H1" s="78"/>
      <c r="I1" s="78"/>
      <c r="J1" s="78"/>
      <c r="K1" s="78"/>
      <c r="L1" s="78"/>
      <c r="M1" s="78"/>
      <c r="N1" s="78"/>
      <c r="O1" s="78"/>
      <c r="P1" s="78"/>
      <c r="Q1" s="79"/>
    </row>
    <row r="2" spans="1:21" ht="36" customHeight="1">
      <c r="A2" s="80" t="s">
        <v>2</v>
      </c>
      <c r="B2" s="81"/>
      <c r="C2" s="81"/>
      <c r="D2" s="81"/>
      <c r="E2" s="81"/>
      <c r="F2" s="81"/>
      <c r="G2" s="81"/>
      <c r="H2" s="81"/>
      <c r="I2" s="81"/>
      <c r="J2" s="81"/>
      <c r="K2" s="81"/>
      <c r="L2" s="81"/>
      <c r="M2" s="81"/>
      <c r="N2" s="81"/>
      <c r="O2" s="81"/>
      <c r="P2" s="81"/>
      <c r="Q2" s="82"/>
    </row>
    <row r="3" spans="1:21" ht="36" customHeight="1">
      <c r="A3" s="80" t="s">
        <v>3</v>
      </c>
      <c r="B3" s="81"/>
      <c r="C3" s="81"/>
      <c r="D3" s="81"/>
      <c r="E3" s="81"/>
      <c r="F3" s="81"/>
      <c r="G3" s="81"/>
      <c r="H3" s="81"/>
      <c r="I3" s="81"/>
      <c r="J3" s="81"/>
      <c r="K3" s="81"/>
      <c r="L3" s="81"/>
      <c r="M3" s="81"/>
      <c r="N3" s="81"/>
      <c r="O3" s="81"/>
      <c r="P3" s="81"/>
      <c r="Q3" s="82"/>
    </row>
    <row r="4" spans="1:21">
      <c r="A4" s="3"/>
      <c r="B4" s="4" t="s">
        <v>4</v>
      </c>
      <c r="C4" s="4" t="s">
        <v>5</v>
      </c>
      <c r="D4" s="4" t="s">
        <v>6</v>
      </c>
      <c r="E4" s="4" t="s">
        <v>7</v>
      </c>
      <c r="F4" s="4" t="s">
        <v>8</v>
      </c>
      <c r="G4" s="4" t="s">
        <v>9</v>
      </c>
      <c r="H4" s="4" t="s">
        <v>10</v>
      </c>
      <c r="I4" s="4" t="s">
        <v>11</v>
      </c>
      <c r="J4" s="4" t="s">
        <v>12</v>
      </c>
      <c r="K4" s="4" t="s">
        <v>13</v>
      </c>
      <c r="L4" s="4" t="s">
        <v>14</v>
      </c>
      <c r="M4" s="4" t="s">
        <v>15</v>
      </c>
      <c r="N4" s="4" t="s">
        <v>4</v>
      </c>
      <c r="O4" s="4" t="s">
        <v>5</v>
      </c>
      <c r="P4" s="4" t="s">
        <v>6</v>
      </c>
      <c r="Q4" s="5" t="s">
        <v>7</v>
      </c>
    </row>
    <row r="5" spans="1:21">
      <c r="A5" s="3" t="s">
        <v>16</v>
      </c>
      <c r="B5" s="6" t="s">
        <v>17</v>
      </c>
      <c r="C5" s="6" t="s">
        <v>17</v>
      </c>
      <c r="D5" s="6" t="s">
        <v>17</v>
      </c>
      <c r="E5" s="6" t="s">
        <v>17</v>
      </c>
      <c r="F5" s="6" t="s">
        <v>17</v>
      </c>
      <c r="G5" s="6" t="s">
        <v>17</v>
      </c>
      <c r="H5" s="6" t="s">
        <v>17</v>
      </c>
      <c r="I5" s="6" t="s">
        <v>17</v>
      </c>
      <c r="J5" s="6" t="s">
        <v>17</v>
      </c>
      <c r="K5" s="6" t="s">
        <v>17</v>
      </c>
      <c r="L5" s="6" t="s">
        <v>17</v>
      </c>
      <c r="M5" s="6" t="s">
        <v>17</v>
      </c>
      <c r="N5" s="7"/>
      <c r="O5" s="7"/>
      <c r="P5" s="7"/>
      <c r="Q5" s="8"/>
      <c r="S5" s="2" t="s">
        <v>17</v>
      </c>
    </row>
    <row r="6" spans="1:21">
      <c r="A6" s="3" t="s">
        <v>18</v>
      </c>
      <c r="B6" s="9">
        <v>1</v>
      </c>
      <c r="C6" s="10">
        <v>1</v>
      </c>
      <c r="D6" s="9">
        <v>1</v>
      </c>
      <c r="E6" s="10">
        <v>1</v>
      </c>
      <c r="F6" s="10">
        <v>1</v>
      </c>
      <c r="G6" s="11">
        <v>1</v>
      </c>
      <c r="H6" s="10">
        <v>1</v>
      </c>
      <c r="I6" s="9">
        <v>1</v>
      </c>
      <c r="J6" s="10">
        <v>1</v>
      </c>
      <c r="K6" s="9">
        <v>1</v>
      </c>
      <c r="L6" s="10">
        <v>1</v>
      </c>
      <c r="M6" s="10">
        <v>1</v>
      </c>
      <c r="N6" s="7"/>
      <c r="O6" s="7"/>
      <c r="P6" s="7"/>
      <c r="Q6" s="8"/>
      <c r="S6" s="2" t="s">
        <v>19</v>
      </c>
    </row>
    <row r="7" spans="1:21">
      <c r="A7" s="12" t="s">
        <v>20</v>
      </c>
      <c r="B7" s="13">
        <f>IF(B5="JA",25/12*B6)</f>
        <v>2.0833333333333335</v>
      </c>
      <c r="C7" s="13">
        <f t="shared" ref="C7:M7" si="0">IF(C5="JA",25/12*C6)</f>
        <v>2.0833333333333335</v>
      </c>
      <c r="D7" s="13">
        <f t="shared" si="0"/>
        <v>2.0833333333333335</v>
      </c>
      <c r="E7" s="13">
        <f t="shared" si="0"/>
        <v>2.0833333333333335</v>
      </c>
      <c r="F7" s="13">
        <f t="shared" si="0"/>
        <v>2.0833333333333335</v>
      </c>
      <c r="G7" s="13">
        <f t="shared" si="0"/>
        <v>2.0833333333333335</v>
      </c>
      <c r="H7" s="13">
        <f t="shared" si="0"/>
        <v>2.0833333333333335</v>
      </c>
      <c r="I7" s="13">
        <f t="shared" si="0"/>
        <v>2.0833333333333335</v>
      </c>
      <c r="J7" s="13">
        <f t="shared" si="0"/>
        <v>2.0833333333333335</v>
      </c>
      <c r="K7" s="13">
        <f t="shared" si="0"/>
        <v>2.0833333333333335</v>
      </c>
      <c r="L7" s="13">
        <f t="shared" si="0"/>
        <v>2.0833333333333335</v>
      </c>
      <c r="M7" s="13">
        <f t="shared" si="0"/>
        <v>2.0833333333333335</v>
      </c>
      <c r="N7" s="14"/>
      <c r="O7" s="14"/>
      <c r="P7" s="14"/>
      <c r="Q7" s="15"/>
    </row>
    <row r="8" spans="1:21">
      <c r="A8" s="16" t="s">
        <v>21</v>
      </c>
      <c r="B8" s="17">
        <f>B7</f>
        <v>2.0833333333333335</v>
      </c>
      <c r="C8" s="17">
        <f>B8+C7</f>
        <v>4.166666666666667</v>
      </c>
      <c r="D8" s="17">
        <f t="shared" ref="D8:Q8" si="1">C8+D7</f>
        <v>6.25</v>
      </c>
      <c r="E8" s="17">
        <f t="shared" si="1"/>
        <v>8.3333333333333339</v>
      </c>
      <c r="F8" s="17">
        <f t="shared" si="1"/>
        <v>10.416666666666668</v>
      </c>
      <c r="G8" s="17">
        <f t="shared" si="1"/>
        <v>12.500000000000002</v>
      </c>
      <c r="H8" s="17">
        <f t="shared" si="1"/>
        <v>14.583333333333336</v>
      </c>
      <c r="I8" s="17">
        <f t="shared" si="1"/>
        <v>16.666666666666668</v>
      </c>
      <c r="J8" s="17">
        <f t="shared" si="1"/>
        <v>18.75</v>
      </c>
      <c r="K8" s="17">
        <f t="shared" si="1"/>
        <v>20.833333333333332</v>
      </c>
      <c r="L8" s="17">
        <f t="shared" si="1"/>
        <v>22.916666666666664</v>
      </c>
      <c r="M8" s="17">
        <f t="shared" si="1"/>
        <v>24.999999999999996</v>
      </c>
      <c r="N8" s="17">
        <f t="shared" si="1"/>
        <v>24.999999999999996</v>
      </c>
      <c r="O8" s="17">
        <f t="shared" si="1"/>
        <v>24.999999999999996</v>
      </c>
      <c r="P8" s="17">
        <f t="shared" si="1"/>
        <v>24.999999999999996</v>
      </c>
      <c r="Q8" s="18">
        <f t="shared" si="1"/>
        <v>24.999999999999996</v>
      </c>
    </row>
    <row r="9" spans="1:21">
      <c r="A9" s="19" t="s">
        <v>22</v>
      </c>
      <c r="B9" s="20" t="s">
        <v>5</v>
      </c>
      <c r="C9" s="21"/>
      <c r="D9" s="21"/>
      <c r="E9" s="21"/>
      <c r="F9" s="21"/>
      <c r="G9" s="21"/>
      <c r="H9" s="21"/>
      <c r="I9" s="21"/>
      <c r="J9" s="21"/>
      <c r="K9" s="21"/>
      <c r="L9" s="21"/>
      <c r="M9" s="21"/>
      <c r="N9" s="21"/>
      <c r="O9" s="21"/>
      <c r="P9" s="21"/>
      <c r="Q9" s="22"/>
    </row>
    <row r="10" spans="1:21" s="24" customFormat="1">
      <c r="A10" s="23" t="s">
        <v>23</v>
      </c>
      <c r="B10" s="76">
        <v>0</v>
      </c>
      <c r="C10" s="76">
        <v>5</v>
      </c>
      <c r="D10" s="76">
        <v>0</v>
      </c>
      <c r="E10" s="76">
        <v>0</v>
      </c>
      <c r="F10" s="76">
        <v>0</v>
      </c>
      <c r="G10" s="76">
        <v>0</v>
      </c>
      <c r="H10" s="76">
        <v>0</v>
      </c>
      <c r="I10" s="76">
        <v>0</v>
      </c>
      <c r="J10" s="76">
        <v>0</v>
      </c>
      <c r="K10" s="76">
        <v>0</v>
      </c>
      <c r="L10" s="76">
        <v>5</v>
      </c>
      <c r="M10" s="76">
        <v>0</v>
      </c>
      <c r="N10" s="76">
        <v>0</v>
      </c>
      <c r="O10" s="76">
        <v>0</v>
      </c>
      <c r="P10" s="76">
        <v>0</v>
      </c>
      <c r="Q10" s="83">
        <v>0</v>
      </c>
      <c r="S10" s="2"/>
      <c r="T10" s="2"/>
      <c r="U10" s="2"/>
    </row>
    <row r="11" spans="1:21" s="24" customFormat="1">
      <c r="A11" s="25" t="s">
        <v>24</v>
      </c>
      <c r="B11" s="77"/>
      <c r="C11" s="77"/>
      <c r="D11" s="77"/>
      <c r="E11" s="77"/>
      <c r="F11" s="77"/>
      <c r="G11" s="77"/>
      <c r="H11" s="77"/>
      <c r="I11" s="77"/>
      <c r="J11" s="77"/>
      <c r="K11" s="77"/>
      <c r="L11" s="77"/>
      <c r="M11" s="77"/>
      <c r="N11" s="77"/>
      <c r="O11" s="77"/>
      <c r="P11" s="77"/>
      <c r="Q11" s="84"/>
      <c r="S11" s="2"/>
      <c r="T11" s="2"/>
      <c r="U11" s="2"/>
    </row>
    <row r="12" spans="1:21">
      <c r="A12" s="26" t="s">
        <v>25</v>
      </c>
      <c r="B12" s="76">
        <v>2.08</v>
      </c>
      <c r="C12" s="76">
        <v>2.08</v>
      </c>
      <c r="D12" s="76">
        <v>0.84</v>
      </c>
      <c r="E12" s="76"/>
      <c r="F12" s="76"/>
      <c r="G12" s="76"/>
      <c r="H12" s="76"/>
      <c r="I12" s="76"/>
      <c r="J12" s="76"/>
      <c r="K12" s="76"/>
      <c r="L12" s="76"/>
      <c r="M12" s="76"/>
      <c r="N12" s="85"/>
      <c r="O12" s="85"/>
      <c r="P12" s="85"/>
      <c r="Q12" s="87"/>
    </row>
    <row r="13" spans="1:21">
      <c r="A13" s="25" t="s">
        <v>26</v>
      </c>
      <c r="B13" s="77"/>
      <c r="C13" s="77"/>
      <c r="D13" s="77"/>
      <c r="E13" s="77"/>
      <c r="F13" s="77"/>
      <c r="G13" s="77"/>
      <c r="H13" s="77"/>
      <c r="I13" s="77"/>
      <c r="J13" s="77"/>
      <c r="K13" s="77"/>
      <c r="L13" s="77"/>
      <c r="M13" s="77"/>
      <c r="N13" s="86"/>
      <c r="O13" s="86"/>
      <c r="P13" s="86"/>
      <c r="Q13" s="88"/>
    </row>
    <row r="14" spans="1:21">
      <c r="A14" s="27" t="s">
        <v>27</v>
      </c>
      <c r="B14" s="28">
        <f>B12</f>
        <v>2.08</v>
      </c>
      <c r="C14" s="28">
        <f>C12+B14</f>
        <v>4.16</v>
      </c>
      <c r="D14" s="28">
        <f>D12+C14</f>
        <v>5</v>
      </c>
      <c r="E14" s="28">
        <f t="shared" ref="E14:L14" si="2">E12+D14</f>
        <v>5</v>
      </c>
      <c r="F14" s="28">
        <f t="shared" si="2"/>
        <v>5</v>
      </c>
      <c r="G14" s="28">
        <f t="shared" si="2"/>
        <v>5</v>
      </c>
      <c r="H14" s="28">
        <f t="shared" si="2"/>
        <v>5</v>
      </c>
      <c r="I14" s="28">
        <f t="shared" si="2"/>
        <v>5</v>
      </c>
      <c r="J14" s="28">
        <f t="shared" si="2"/>
        <v>5</v>
      </c>
      <c r="K14" s="28">
        <f t="shared" si="2"/>
        <v>5</v>
      </c>
      <c r="L14" s="28">
        <f t="shared" si="2"/>
        <v>5</v>
      </c>
      <c r="M14" s="28">
        <f>M12+L14</f>
        <v>5</v>
      </c>
      <c r="N14" s="29">
        <f>M14</f>
        <v>5</v>
      </c>
      <c r="O14" s="29">
        <f>N14</f>
        <v>5</v>
      </c>
      <c r="P14" s="29">
        <f>O14</f>
        <v>5</v>
      </c>
      <c r="Q14" s="30">
        <f>P14</f>
        <v>5</v>
      </c>
    </row>
    <row r="15" spans="1:21" ht="17" thickBot="1">
      <c r="A15" s="31" t="s">
        <v>28</v>
      </c>
      <c r="B15" s="32">
        <f t="shared" ref="B15:Q15" si="3">B8-B14</f>
        <v>3.3333333333334103E-3</v>
      </c>
      <c r="C15" s="32">
        <f t="shared" si="3"/>
        <v>6.6666666666668206E-3</v>
      </c>
      <c r="D15" s="32">
        <f t="shared" si="3"/>
        <v>1.25</v>
      </c>
      <c r="E15" s="32">
        <f t="shared" si="3"/>
        <v>3.3333333333333339</v>
      </c>
      <c r="F15" s="32">
        <f t="shared" si="3"/>
        <v>5.4166666666666679</v>
      </c>
      <c r="G15" s="32">
        <f t="shared" si="3"/>
        <v>7.5000000000000018</v>
      </c>
      <c r="H15" s="32">
        <f t="shared" si="3"/>
        <v>9.5833333333333357</v>
      </c>
      <c r="I15" s="32">
        <f t="shared" si="3"/>
        <v>11.666666666666668</v>
      </c>
      <c r="J15" s="32">
        <f t="shared" si="3"/>
        <v>13.75</v>
      </c>
      <c r="K15" s="32">
        <f t="shared" si="3"/>
        <v>15.833333333333332</v>
      </c>
      <c r="L15" s="32">
        <f t="shared" si="3"/>
        <v>17.916666666666664</v>
      </c>
      <c r="M15" s="32">
        <f t="shared" si="3"/>
        <v>19.999999999999996</v>
      </c>
      <c r="N15" s="32">
        <f t="shared" si="3"/>
        <v>19.999999999999996</v>
      </c>
      <c r="O15" s="32">
        <f t="shared" si="3"/>
        <v>19.999999999999996</v>
      </c>
      <c r="P15" s="32">
        <f t="shared" si="3"/>
        <v>19.999999999999996</v>
      </c>
      <c r="Q15" s="33">
        <f t="shared" si="3"/>
        <v>19.999999999999996</v>
      </c>
    </row>
    <row r="16" spans="1:21">
      <c r="A16" s="34" t="s">
        <v>22</v>
      </c>
      <c r="B16" s="35" t="s">
        <v>14</v>
      </c>
      <c r="C16" s="36"/>
      <c r="D16" s="36"/>
      <c r="E16" s="36"/>
      <c r="F16" s="36"/>
      <c r="G16" s="36"/>
      <c r="H16" s="36"/>
      <c r="I16" s="36"/>
      <c r="J16" s="36"/>
      <c r="K16" s="36"/>
      <c r="L16" s="36"/>
      <c r="M16" s="36"/>
      <c r="N16" s="36"/>
      <c r="O16" s="36"/>
      <c r="P16" s="36"/>
      <c r="Q16" s="37"/>
    </row>
    <row r="17" spans="1:21" s="24" customFormat="1">
      <c r="A17" s="26" t="s">
        <v>29</v>
      </c>
      <c r="B17" s="76">
        <v>0</v>
      </c>
      <c r="C17" s="76">
        <v>0</v>
      </c>
      <c r="D17" s="76">
        <v>0</v>
      </c>
      <c r="E17" s="76">
        <v>0</v>
      </c>
      <c r="F17" s="76">
        <v>0</v>
      </c>
      <c r="G17" s="76">
        <v>0</v>
      </c>
      <c r="H17" s="76">
        <v>0</v>
      </c>
      <c r="I17" s="76">
        <v>0</v>
      </c>
      <c r="J17" s="76">
        <v>0</v>
      </c>
      <c r="K17" s="76">
        <v>0</v>
      </c>
      <c r="L17" s="76">
        <v>18</v>
      </c>
      <c r="M17" s="76">
        <v>0</v>
      </c>
      <c r="N17" s="76">
        <v>0</v>
      </c>
      <c r="O17" s="76">
        <v>0</v>
      </c>
      <c r="P17" s="76">
        <v>0</v>
      </c>
      <c r="Q17" s="83">
        <v>0</v>
      </c>
      <c r="S17" s="2"/>
      <c r="T17" s="2"/>
      <c r="U17" s="2"/>
    </row>
    <row r="18" spans="1:21" s="24" customFormat="1">
      <c r="A18" s="25" t="s">
        <v>24</v>
      </c>
      <c r="B18" s="77"/>
      <c r="C18" s="77"/>
      <c r="D18" s="77"/>
      <c r="E18" s="77"/>
      <c r="F18" s="77"/>
      <c r="G18" s="77"/>
      <c r="H18" s="77"/>
      <c r="I18" s="77"/>
      <c r="J18" s="77"/>
      <c r="K18" s="77"/>
      <c r="L18" s="77"/>
      <c r="M18" s="77"/>
      <c r="N18" s="77"/>
      <c r="O18" s="77"/>
      <c r="P18" s="77"/>
      <c r="Q18" s="84"/>
      <c r="S18" s="2"/>
      <c r="T18" s="2"/>
      <c r="U18" s="2"/>
    </row>
    <row r="19" spans="1:21">
      <c r="A19" s="26" t="s">
        <v>25</v>
      </c>
      <c r="B19" s="76">
        <v>0</v>
      </c>
      <c r="C19" s="76">
        <v>0</v>
      </c>
      <c r="D19" s="76">
        <v>1.24</v>
      </c>
      <c r="E19" s="76">
        <v>2.08</v>
      </c>
      <c r="F19" s="76">
        <v>2.08</v>
      </c>
      <c r="G19" s="76">
        <v>2.08</v>
      </c>
      <c r="H19" s="76">
        <v>2.08</v>
      </c>
      <c r="I19" s="76">
        <v>2.08</v>
      </c>
      <c r="J19" s="76">
        <v>2.08</v>
      </c>
      <c r="K19" s="76">
        <v>2.08</v>
      </c>
      <c r="L19" s="76">
        <v>2.08</v>
      </c>
      <c r="M19" s="76">
        <v>0.12</v>
      </c>
      <c r="N19" s="85"/>
      <c r="O19" s="85"/>
      <c r="P19" s="85"/>
      <c r="Q19" s="87"/>
    </row>
    <row r="20" spans="1:21">
      <c r="A20" s="25" t="s">
        <v>26</v>
      </c>
      <c r="B20" s="77"/>
      <c r="C20" s="77"/>
      <c r="D20" s="77"/>
      <c r="E20" s="77"/>
      <c r="F20" s="77"/>
      <c r="G20" s="77"/>
      <c r="H20" s="77"/>
      <c r="I20" s="77"/>
      <c r="J20" s="77"/>
      <c r="K20" s="77"/>
      <c r="L20" s="77"/>
      <c r="M20" s="77"/>
      <c r="N20" s="86"/>
      <c r="O20" s="86"/>
      <c r="P20" s="86"/>
      <c r="Q20" s="88"/>
    </row>
    <row r="21" spans="1:21">
      <c r="A21" s="27" t="s">
        <v>27</v>
      </c>
      <c r="B21" s="28">
        <f>B19</f>
        <v>0</v>
      </c>
      <c r="C21" s="28">
        <f>C19+B21</f>
        <v>0</v>
      </c>
      <c r="D21" s="28">
        <f>D19+C21</f>
        <v>1.24</v>
      </c>
      <c r="E21" s="28">
        <f t="shared" ref="E21:L21" si="4">E19+D21</f>
        <v>3.3200000000000003</v>
      </c>
      <c r="F21" s="28">
        <f t="shared" si="4"/>
        <v>5.4</v>
      </c>
      <c r="G21" s="28">
        <f t="shared" si="4"/>
        <v>7.48</v>
      </c>
      <c r="H21" s="28">
        <f t="shared" si="4"/>
        <v>9.56</v>
      </c>
      <c r="I21" s="28">
        <f t="shared" si="4"/>
        <v>11.64</v>
      </c>
      <c r="J21" s="28">
        <f t="shared" si="4"/>
        <v>13.72</v>
      </c>
      <c r="K21" s="28">
        <f t="shared" si="4"/>
        <v>15.8</v>
      </c>
      <c r="L21" s="28">
        <f t="shared" si="4"/>
        <v>17.880000000000003</v>
      </c>
      <c r="M21" s="28">
        <f>M19+L21</f>
        <v>18.000000000000004</v>
      </c>
      <c r="N21" s="29">
        <f>M21</f>
        <v>18.000000000000004</v>
      </c>
      <c r="O21" s="29">
        <f>N21</f>
        <v>18.000000000000004</v>
      </c>
      <c r="P21" s="29">
        <f>O21</f>
        <v>18.000000000000004</v>
      </c>
      <c r="Q21" s="30">
        <f>P21</f>
        <v>18.000000000000004</v>
      </c>
    </row>
    <row r="22" spans="1:21" ht="17" thickBot="1">
      <c r="A22" s="31" t="s">
        <v>28</v>
      </c>
      <c r="B22" s="32">
        <f>B15-B21</f>
        <v>3.3333333333334103E-3</v>
      </c>
      <c r="C22" s="32">
        <f t="shared" ref="C22:Q22" si="5">C15-C21</f>
        <v>6.6666666666668206E-3</v>
      </c>
      <c r="D22" s="32">
        <f t="shared" si="5"/>
        <v>1.0000000000000009E-2</v>
      </c>
      <c r="E22" s="32">
        <f t="shared" si="5"/>
        <v>1.3333333333333641E-2</v>
      </c>
      <c r="F22" s="32">
        <f t="shared" si="5"/>
        <v>1.6666666666667496E-2</v>
      </c>
      <c r="G22" s="32">
        <f t="shared" si="5"/>
        <v>2.000000000000135E-2</v>
      </c>
      <c r="H22" s="32">
        <f t="shared" si="5"/>
        <v>2.3333333333335204E-2</v>
      </c>
      <c r="I22" s="32">
        <f t="shared" si="5"/>
        <v>2.6666666666667282E-2</v>
      </c>
      <c r="J22" s="32">
        <f t="shared" si="5"/>
        <v>2.9999999999999361E-2</v>
      </c>
      <c r="K22" s="32">
        <f t="shared" si="5"/>
        <v>3.3333333333331439E-2</v>
      </c>
      <c r="L22" s="32">
        <f t="shared" si="5"/>
        <v>3.666666666666174E-2</v>
      </c>
      <c r="M22" s="32">
        <f>M15-M21</f>
        <v>1.9999999999999929</v>
      </c>
      <c r="N22" s="32">
        <f t="shared" si="5"/>
        <v>1.9999999999999929</v>
      </c>
      <c r="O22" s="32">
        <f t="shared" si="5"/>
        <v>1.9999999999999929</v>
      </c>
      <c r="P22" s="32">
        <f t="shared" si="5"/>
        <v>1.9999999999999929</v>
      </c>
      <c r="Q22" s="33">
        <f t="shared" si="5"/>
        <v>1.9999999999999929</v>
      </c>
    </row>
    <row r="23" spans="1:21">
      <c r="A23" s="34" t="s">
        <v>22</v>
      </c>
      <c r="B23" s="35" t="s">
        <v>15</v>
      </c>
      <c r="C23" s="36"/>
      <c r="D23" s="36"/>
      <c r="E23" s="36"/>
      <c r="F23" s="36"/>
      <c r="G23" s="36"/>
      <c r="H23" s="36"/>
      <c r="I23" s="36"/>
      <c r="J23" s="36"/>
      <c r="K23" s="36"/>
      <c r="L23" s="36"/>
      <c r="M23" s="36"/>
      <c r="N23" s="36"/>
      <c r="O23" s="36"/>
      <c r="P23" s="36"/>
      <c r="Q23" s="37"/>
    </row>
    <row r="24" spans="1:21" s="24" customFormat="1">
      <c r="A24" s="26" t="s">
        <v>29</v>
      </c>
      <c r="B24" s="76">
        <v>0</v>
      </c>
      <c r="C24" s="76">
        <v>0</v>
      </c>
      <c r="D24" s="76">
        <v>0</v>
      </c>
      <c r="E24" s="76">
        <v>0</v>
      </c>
      <c r="F24" s="76">
        <v>0</v>
      </c>
      <c r="G24" s="76">
        <v>0</v>
      </c>
      <c r="H24" s="76">
        <v>0</v>
      </c>
      <c r="I24" s="76">
        <v>0</v>
      </c>
      <c r="J24" s="76">
        <v>0</v>
      </c>
      <c r="K24" s="76">
        <v>0</v>
      </c>
      <c r="L24" s="76">
        <v>0</v>
      </c>
      <c r="M24" s="76">
        <v>2</v>
      </c>
      <c r="N24" s="76">
        <v>0</v>
      </c>
      <c r="O24" s="76">
        <v>0</v>
      </c>
      <c r="P24" s="76">
        <v>0</v>
      </c>
      <c r="Q24" s="83">
        <v>0</v>
      </c>
      <c r="S24" s="2"/>
      <c r="T24" s="2"/>
      <c r="U24" s="2"/>
    </row>
    <row r="25" spans="1:21" s="24" customFormat="1">
      <c r="A25" s="25" t="s">
        <v>24</v>
      </c>
      <c r="B25" s="77"/>
      <c r="C25" s="77"/>
      <c r="D25" s="77"/>
      <c r="E25" s="77"/>
      <c r="F25" s="77"/>
      <c r="G25" s="77"/>
      <c r="H25" s="77"/>
      <c r="I25" s="77"/>
      <c r="J25" s="77"/>
      <c r="K25" s="77"/>
      <c r="L25" s="77"/>
      <c r="M25" s="77"/>
      <c r="N25" s="77"/>
      <c r="O25" s="77"/>
      <c r="P25" s="77"/>
      <c r="Q25" s="84"/>
    </row>
    <row r="26" spans="1:21">
      <c r="A26" s="26" t="s">
        <v>25</v>
      </c>
      <c r="B26" s="76">
        <v>0</v>
      </c>
      <c r="C26" s="76">
        <v>0</v>
      </c>
      <c r="D26" s="76">
        <v>0</v>
      </c>
      <c r="E26" s="76">
        <v>0</v>
      </c>
      <c r="F26" s="76">
        <v>0</v>
      </c>
      <c r="G26" s="76">
        <v>0</v>
      </c>
      <c r="H26" s="76">
        <v>0</v>
      </c>
      <c r="I26" s="76">
        <v>0</v>
      </c>
      <c r="J26" s="76">
        <v>0</v>
      </c>
      <c r="K26" s="76">
        <v>0</v>
      </c>
      <c r="L26" s="76">
        <v>0</v>
      </c>
      <c r="M26" s="76">
        <v>2</v>
      </c>
      <c r="N26" s="85"/>
      <c r="O26" s="85"/>
      <c r="P26" s="85"/>
      <c r="Q26" s="87"/>
      <c r="S26" s="24"/>
      <c r="T26" s="24"/>
    </row>
    <row r="27" spans="1:21">
      <c r="A27" s="25" t="s">
        <v>26</v>
      </c>
      <c r="B27" s="77"/>
      <c r="C27" s="77"/>
      <c r="D27" s="77"/>
      <c r="E27" s="77"/>
      <c r="F27" s="77"/>
      <c r="G27" s="77"/>
      <c r="H27" s="77"/>
      <c r="I27" s="77"/>
      <c r="J27" s="77"/>
      <c r="K27" s="77"/>
      <c r="L27" s="77"/>
      <c r="M27" s="77"/>
      <c r="N27" s="86"/>
      <c r="O27" s="86"/>
      <c r="P27" s="86"/>
      <c r="Q27" s="88"/>
      <c r="S27" s="24"/>
      <c r="T27" s="24"/>
    </row>
    <row r="28" spans="1:21">
      <c r="A28" s="27" t="s">
        <v>27</v>
      </c>
      <c r="B28" s="28">
        <f>B26</f>
        <v>0</v>
      </c>
      <c r="C28" s="28">
        <f>C26+B28</f>
        <v>0</v>
      </c>
      <c r="D28" s="28">
        <f>D26+C28</f>
        <v>0</v>
      </c>
      <c r="E28" s="28">
        <f t="shared" ref="E28:L28" si="6">E26+D28</f>
        <v>0</v>
      </c>
      <c r="F28" s="28">
        <f t="shared" si="6"/>
        <v>0</v>
      </c>
      <c r="G28" s="28">
        <f t="shared" si="6"/>
        <v>0</v>
      </c>
      <c r="H28" s="28">
        <f t="shared" si="6"/>
        <v>0</v>
      </c>
      <c r="I28" s="28">
        <f t="shared" si="6"/>
        <v>0</v>
      </c>
      <c r="J28" s="28">
        <f t="shared" si="6"/>
        <v>0</v>
      </c>
      <c r="K28" s="28">
        <f t="shared" si="6"/>
        <v>0</v>
      </c>
      <c r="L28" s="28">
        <f t="shared" si="6"/>
        <v>0</v>
      </c>
      <c r="M28" s="28">
        <f>M26+L28</f>
        <v>2</v>
      </c>
      <c r="N28" s="29">
        <f>M28</f>
        <v>2</v>
      </c>
      <c r="O28" s="29">
        <f>N28</f>
        <v>2</v>
      </c>
      <c r="P28" s="29">
        <f>O28</f>
        <v>2</v>
      </c>
      <c r="Q28" s="30">
        <f>P28</f>
        <v>2</v>
      </c>
      <c r="S28" s="24"/>
      <c r="T28" s="24"/>
    </row>
    <row r="29" spans="1:21" ht="17" thickBot="1">
      <c r="A29" s="31" t="s">
        <v>28</v>
      </c>
      <c r="B29" s="32">
        <f>B22-B28</f>
        <v>3.3333333333334103E-3</v>
      </c>
      <c r="C29" s="32">
        <f>C22-C28</f>
        <v>6.6666666666668206E-3</v>
      </c>
      <c r="D29" s="32">
        <f t="shared" ref="D29:Q29" si="7">D22-D28</f>
        <v>1.0000000000000009E-2</v>
      </c>
      <c r="E29" s="32">
        <f t="shared" si="7"/>
        <v>1.3333333333333641E-2</v>
      </c>
      <c r="F29" s="32">
        <f t="shared" si="7"/>
        <v>1.6666666666667496E-2</v>
      </c>
      <c r="G29" s="32">
        <f t="shared" si="7"/>
        <v>2.000000000000135E-2</v>
      </c>
      <c r="H29" s="32">
        <f t="shared" si="7"/>
        <v>2.3333333333335204E-2</v>
      </c>
      <c r="I29" s="32">
        <f t="shared" si="7"/>
        <v>2.6666666666667282E-2</v>
      </c>
      <c r="J29" s="32">
        <f t="shared" si="7"/>
        <v>2.9999999999999361E-2</v>
      </c>
      <c r="K29" s="32">
        <f t="shared" si="7"/>
        <v>3.3333333333331439E-2</v>
      </c>
      <c r="L29" s="32">
        <f t="shared" si="7"/>
        <v>3.666666666666174E-2</v>
      </c>
      <c r="M29" s="32">
        <f t="shared" si="7"/>
        <v>-7.1054273576010019E-15</v>
      </c>
      <c r="N29" s="32">
        <f t="shared" si="7"/>
        <v>-7.1054273576010019E-15</v>
      </c>
      <c r="O29" s="32">
        <f t="shared" si="7"/>
        <v>-7.1054273576010019E-15</v>
      </c>
      <c r="P29" s="32">
        <f t="shared" si="7"/>
        <v>-7.1054273576010019E-15</v>
      </c>
      <c r="Q29" s="33">
        <f t="shared" si="7"/>
        <v>-7.1054273576010019E-15</v>
      </c>
      <c r="S29" s="24"/>
      <c r="T29" s="24"/>
    </row>
    <row r="30" spans="1:21">
      <c r="A30" s="34" t="s">
        <v>22</v>
      </c>
      <c r="B30" s="35"/>
      <c r="C30" s="36"/>
      <c r="D30" s="36"/>
      <c r="E30" s="36"/>
      <c r="F30" s="36"/>
      <c r="G30" s="36"/>
      <c r="H30" s="36"/>
      <c r="I30" s="36"/>
      <c r="J30" s="36"/>
      <c r="K30" s="36"/>
      <c r="L30" s="36"/>
      <c r="M30" s="36"/>
      <c r="N30" s="36"/>
      <c r="O30" s="36"/>
      <c r="P30" s="36"/>
      <c r="Q30" s="37"/>
      <c r="S30" s="24"/>
      <c r="T30" s="24"/>
    </row>
    <row r="31" spans="1:21" s="24" customFormat="1">
      <c r="A31" s="26" t="s">
        <v>29</v>
      </c>
      <c r="B31" s="76">
        <v>0</v>
      </c>
      <c r="C31" s="76">
        <v>0</v>
      </c>
      <c r="D31" s="76">
        <v>0</v>
      </c>
      <c r="E31" s="76">
        <v>0</v>
      </c>
      <c r="F31" s="76">
        <v>0</v>
      </c>
      <c r="G31" s="76">
        <v>0</v>
      </c>
      <c r="H31" s="76">
        <v>0</v>
      </c>
      <c r="I31" s="76">
        <v>0</v>
      </c>
      <c r="J31" s="76">
        <v>0</v>
      </c>
      <c r="K31" s="76">
        <v>0</v>
      </c>
      <c r="L31" s="76">
        <v>0</v>
      </c>
      <c r="M31" s="76">
        <v>0</v>
      </c>
      <c r="N31" s="76">
        <v>0</v>
      </c>
      <c r="O31" s="76">
        <v>0</v>
      </c>
      <c r="P31" s="76">
        <v>0</v>
      </c>
      <c r="Q31" s="83">
        <v>0</v>
      </c>
    </row>
    <row r="32" spans="1:21" s="24" customFormat="1">
      <c r="A32" s="25" t="s">
        <v>24</v>
      </c>
      <c r="B32" s="77"/>
      <c r="C32" s="77"/>
      <c r="D32" s="77"/>
      <c r="E32" s="77"/>
      <c r="F32" s="77"/>
      <c r="G32" s="77"/>
      <c r="H32" s="77"/>
      <c r="I32" s="77"/>
      <c r="J32" s="77"/>
      <c r="K32" s="77"/>
      <c r="L32" s="77"/>
      <c r="M32" s="77"/>
      <c r="N32" s="77"/>
      <c r="O32" s="77"/>
      <c r="P32" s="77"/>
      <c r="Q32" s="84"/>
    </row>
    <row r="33" spans="1:20">
      <c r="A33" s="26" t="s">
        <v>25</v>
      </c>
      <c r="B33" s="76">
        <v>0</v>
      </c>
      <c r="C33" s="76">
        <v>0</v>
      </c>
      <c r="D33" s="76">
        <v>0</v>
      </c>
      <c r="E33" s="76">
        <v>0</v>
      </c>
      <c r="F33" s="76">
        <v>0</v>
      </c>
      <c r="G33" s="76">
        <v>0</v>
      </c>
      <c r="H33" s="76">
        <v>0</v>
      </c>
      <c r="I33" s="76">
        <v>0</v>
      </c>
      <c r="J33" s="76">
        <v>0</v>
      </c>
      <c r="K33" s="76">
        <v>0</v>
      </c>
      <c r="L33" s="76">
        <v>0</v>
      </c>
      <c r="M33" s="76">
        <v>0</v>
      </c>
      <c r="N33" s="85"/>
      <c r="O33" s="85"/>
      <c r="P33" s="85"/>
      <c r="Q33" s="87"/>
      <c r="S33" s="24"/>
      <c r="T33" s="24"/>
    </row>
    <row r="34" spans="1:20">
      <c r="A34" s="25" t="s">
        <v>26</v>
      </c>
      <c r="B34" s="77"/>
      <c r="C34" s="77"/>
      <c r="D34" s="77"/>
      <c r="E34" s="77"/>
      <c r="F34" s="77"/>
      <c r="G34" s="77"/>
      <c r="H34" s="77"/>
      <c r="I34" s="77"/>
      <c r="J34" s="77"/>
      <c r="K34" s="77"/>
      <c r="L34" s="77"/>
      <c r="M34" s="77"/>
      <c r="N34" s="86"/>
      <c r="O34" s="86"/>
      <c r="P34" s="86"/>
      <c r="Q34" s="88"/>
      <c r="T34" s="24"/>
    </row>
    <row r="35" spans="1:20">
      <c r="A35" s="25" t="s">
        <v>27</v>
      </c>
      <c r="B35" s="28">
        <f>B33</f>
        <v>0</v>
      </c>
      <c r="C35" s="28">
        <f>C33+B35</f>
        <v>0</v>
      </c>
      <c r="D35" s="28">
        <f>D33+C35</f>
        <v>0</v>
      </c>
      <c r="E35" s="28">
        <f t="shared" ref="E35:L35" si="8">E33+D35</f>
        <v>0</v>
      </c>
      <c r="F35" s="28">
        <f t="shared" si="8"/>
        <v>0</v>
      </c>
      <c r="G35" s="28">
        <f t="shared" si="8"/>
        <v>0</v>
      </c>
      <c r="H35" s="28">
        <f t="shared" si="8"/>
        <v>0</v>
      </c>
      <c r="I35" s="28">
        <f t="shared" si="8"/>
        <v>0</v>
      </c>
      <c r="J35" s="28">
        <f t="shared" si="8"/>
        <v>0</v>
      </c>
      <c r="K35" s="28">
        <f t="shared" si="8"/>
        <v>0</v>
      </c>
      <c r="L35" s="28">
        <f t="shared" si="8"/>
        <v>0</v>
      </c>
      <c r="M35" s="28">
        <f>M33+L35</f>
        <v>0</v>
      </c>
      <c r="N35" s="29">
        <f>M35</f>
        <v>0</v>
      </c>
      <c r="O35" s="29">
        <f>N35</f>
        <v>0</v>
      </c>
      <c r="P35" s="29">
        <f>O35</f>
        <v>0</v>
      </c>
      <c r="Q35" s="30">
        <f>P35</f>
        <v>0</v>
      </c>
      <c r="S35" s="24"/>
      <c r="T35" s="24"/>
    </row>
    <row r="36" spans="1:20" ht="17" thickBot="1">
      <c r="A36" s="31" t="s">
        <v>28</v>
      </c>
      <c r="B36" s="32">
        <f>B29-B35</f>
        <v>3.3333333333334103E-3</v>
      </c>
      <c r="C36" s="32">
        <f>C29-C35</f>
        <v>6.6666666666668206E-3</v>
      </c>
      <c r="D36" s="32">
        <f t="shared" ref="D36:Q36" si="9">D29-D35</f>
        <v>1.0000000000000009E-2</v>
      </c>
      <c r="E36" s="32">
        <f t="shared" si="9"/>
        <v>1.3333333333333641E-2</v>
      </c>
      <c r="F36" s="32">
        <f t="shared" si="9"/>
        <v>1.6666666666667496E-2</v>
      </c>
      <c r="G36" s="32">
        <f t="shared" si="9"/>
        <v>2.000000000000135E-2</v>
      </c>
      <c r="H36" s="32">
        <f t="shared" si="9"/>
        <v>2.3333333333335204E-2</v>
      </c>
      <c r="I36" s="32">
        <f t="shared" si="9"/>
        <v>2.6666666666667282E-2</v>
      </c>
      <c r="J36" s="32">
        <f t="shared" si="9"/>
        <v>2.9999999999999361E-2</v>
      </c>
      <c r="K36" s="32">
        <f t="shared" si="9"/>
        <v>3.3333333333331439E-2</v>
      </c>
      <c r="L36" s="32">
        <f t="shared" si="9"/>
        <v>3.666666666666174E-2</v>
      </c>
      <c r="M36" s="32">
        <f t="shared" si="9"/>
        <v>-7.1054273576010019E-15</v>
      </c>
      <c r="N36" s="32">
        <f t="shared" si="9"/>
        <v>-7.1054273576010019E-15</v>
      </c>
      <c r="O36" s="32">
        <f t="shared" si="9"/>
        <v>-7.1054273576010019E-15</v>
      </c>
      <c r="P36" s="32">
        <f t="shared" si="9"/>
        <v>-7.1054273576010019E-15</v>
      </c>
      <c r="Q36" s="33">
        <f t="shared" si="9"/>
        <v>-7.1054273576010019E-15</v>
      </c>
      <c r="S36" s="24"/>
      <c r="T36" s="24"/>
    </row>
    <row r="37" spans="1:20">
      <c r="S37" s="24"/>
      <c r="T37" s="24"/>
    </row>
    <row r="38" spans="1:20" ht="70">
      <c r="A38" s="38" t="s">
        <v>30</v>
      </c>
      <c r="B38" s="39" t="s">
        <v>5</v>
      </c>
      <c r="C38" s="40" t="str">
        <f>"månedsløn omregnet til timeløn "&amp;B38&amp;" mdr."</f>
        <v>månedsløn omregnet til timeløn Oktober mdr.</v>
      </c>
      <c r="S38" s="24"/>
      <c r="T38" s="24"/>
    </row>
    <row r="39" spans="1:20">
      <c r="A39" s="41" t="str">
        <f>"Beskæftigelsesafhængige OG pensionsberettigede løndele vedr "&amp;B38&amp;" mdr."</f>
        <v>Beskæftigelsesafhængige OG pensionsberettigede løndele vedr Oktober mdr.</v>
      </c>
      <c r="B39" s="42">
        <v>23400</v>
      </c>
      <c r="C39" s="43">
        <f>B39/(160.33*B41)</f>
        <v>200.01230674013863</v>
      </c>
      <c r="S39" s="24"/>
      <c r="T39" s="24"/>
    </row>
    <row r="40" spans="1:20">
      <c r="A40" s="41" t="str">
        <f>"Beskæftigelsesafhængige IKKE pensionsberettigede løndele vedr "&amp;B38&amp;" mdr."</f>
        <v>Beskæftigelsesafhængige IKKE pensionsberettigede løndele vedr Oktober mdr.</v>
      </c>
      <c r="B40" s="44">
        <v>956</v>
      </c>
      <c r="C40" s="43">
        <f>B40/(160.33*B41)</f>
        <v>8.171442959127031</v>
      </c>
      <c r="S40" s="24"/>
      <c r="T40" s="24"/>
    </row>
    <row r="41" spans="1:20">
      <c r="A41" s="45" t="s">
        <v>31</v>
      </c>
      <c r="B41" s="89">
        <v>0.72970000000000002</v>
      </c>
      <c r="C41" s="89"/>
      <c r="S41" s="24"/>
    </row>
    <row r="42" spans="1:20">
      <c r="A42" s="90" t="s">
        <v>32</v>
      </c>
      <c r="B42" s="91"/>
      <c r="C42" s="91"/>
      <c r="D42" s="91"/>
      <c r="E42" s="91"/>
      <c r="F42" s="91"/>
      <c r="G42" s="91"/>
      <c r="H42" s="91"/>
      <c r="I42" s="91"/>
      <c r="J42" s="91"/>
      <c r="K42" s="91"/>
      <c r="L42" s="91"/>
      <c r="M42" s="91"/>
      <c r="N42" s="91"/>
      <c r="O42" s="91"/>
      <c r="P42" s="91"/>
      <c r="Q42" s="92"/>
    </row>
    <row r="43" spans="1:20">
      <c r="A43" s="46" t="s">
        <v>33</v>
      </c>
      <c r="B43" s="46" t="s">
        <v>4</v>
      </c>
      <c r="C43" s="46" t="str">
        <f>IF(C12&gt;0,C4,"")</f>
        <v>Oktober</v>
      </c>
      <c r="D43" s="46" t="s">
        <v>6</v>
      </c>
      <c r="E43" s="46" t="s">
        <v>7</v>
      </c>
      <c r="F43" s="46" t="str">
        <f t="shared" ref="F43:Q43" si="10">F4</f>
        <v>Januar</v>
      </c>
      <c r="G43" s="46" t="str">
        <f t="shared" si="10"/>
        <v>Februar</v>
      </c>
      <c r="H43" s="46" t="str">
        <f t="shared" si="10"/>
        <v>Marts</v>
      </c>
      <c r="I43" s="46" t="str">
        <f t="shared" si="10"/>
        <v>April</v>
      </c>
      <c r="J43" s="46" t="str">
        <f t="shared" si="10"/>
        <v>Maj</v>
      </c>
      <c r="K43" s="46" t="str">
        <f t="shared" si="10"/>
        <v>Juni</v>
      </c>
      <c r="L43" s="46" t="str">
        <f t="shared" si="10"/>
        <v>Juli</v>
      </c>
      <c r="M43" s="46" t="str">
        <f t="shared" si="10"/>
        <v>August</v>
      </c>
      <c r="N43" s="46" t="str">
        <f t="shared" si="10"/>
        <v>September</v>
      </c>
      <c r="O43" s="46" t="str">
        <f t="shared" si="10"/>
        <v>Oktober</v>
      </c>
      <c r="P43" s="46" t="str">
        <f t="shared" si="10"/>
        <v>November</v>
      </c>
      <c r="Q43" s="46" t="str">
        <f t="shared" si="10"/>
        <v>December</v>
      </c>
    </row>
    <row r="44" spans="1:20">
      <c r="A44" s="47" t="str">
        <f>"Ferie som afvikles i "&amp;B38&amp;" mdr., er optjent med flg. dage pr. mdr.(se skema ovenfor)"</f>
        <v>Ferie som afvikles i Oktober mdr., er optjent med flg. dage pr. mdr.(se skema ovenfor)</v>
      </c>
      <c r="B44" s="48">
        <v>2.08</v>
      </c>
      <c r="C44" s="48">
        <v>2.08</v>
      </c>
      <c r="D44" s="48">
        <v>0.84</v>
      </c>
      <c r="E44" s="48">
        <v>0</v>
      </c>
      <c r="F44" s="48">
        <v>0</v>
      </c>
      <c r="G44" s="48">
        <v>0</v>
      </c>
      <c r="H44" s="48">
        <v>0</v>
      </c>
      <c r="I44" s="48">
        <v>0</v>
      </c>
      <c r="J44" s="48">
        <v>0</v>
      </c>
      <c r="K44" s="48">
        <v>0</v>
      </c>
      <c r="L44" s="48">
        <v>0</v>
      </c>
      <c r="M44" s="48">
        <v>0</v>
      </c>
      <c r="N44" s="49"/>
      <c r="O44" s="49"/>
      <c r="P44" s="49"/>
      <c r="Q44" s="49"/>
    </row>
    <row r="45" spans="1:20">
      <c r="A45" s="50" t="s">
        <v>34</v>
      </c>
      <c r="B45" s="51">
        <v>1</v>
      </c>
      <c r="C45" s="51">
        <v>1</v>
      </c>
      <c r="D45" s="51">
        <v>0.54049999999999998</v>
      </c>
      <c r="E45" s="51">
        <v>0</v>
      </c>
      <c r="F45" s="51">
        <v>0</v>
      </c>
      <c r="G45" s="51">
        <v>0</v>
      </c>
      <c r="H45" s="51">
        <v>0</v>
      </c>
      <c r="I45" s="51">
        <v>0</v>
      </c>
      <c r="J45" s="51">
        <v>0</v>
      </c>
      <c r="K45" s="51">
        <v>0</v>
      </c>
      <c r="L45" s="51">
        <v>0</v>
      </c>
      <c r="M45" s="51">
        <v>0</v>
      </c>
      <c r="N45" s="52"/>
      <c r="O45" s="52"/>
      <c r="P45" s="52"/>
      <c r="Q45" s="52"/>
    </row>
    <row r="46" spans="1:20">
      <c r="A46" s="53" t="s">
        <v>35</v>
      </c>
      <c r="B46" s="17">
        <f>37*B45</f>
        <v>37</v>
      </c>
      <c r="C46" s="17">
        <f t="shared" ref="C46:M46" si="11">37*C45</f>
        <v>37</v>
      </c>
      <c r="D46" s="17">
        <f t="shared" si="11"/>
        <v>19.9985</v>
      </c>
      <c r="E46" s="17">
        <f>37*E45</f>
        <v>0</v>
      </c>
      <c r="F46" s="17">
        <f t="shared" si="11"/>
        <v>0</v>
      </c>
      <c r="G46" s="17">
        <f t="shared" si="11"/>
        <v>0</v>
      </c>
      <c r="H46" s="17">
        <f t="shared" si="11"/>
        <v>0</v>
      </c>
      <c r="I46" s="17">
        <f t="shared" si="11"/>
        <v>0</v>
      </c>
      <c r="J46" s="17">
        <f t="shared" si="11"/>
        <v>0</v>
      </c>
      <c r="K46" s="17">
        <f t="shared" si="11"/>
        <v>0</v>
      </c>
      <c r="L46" s="17">
        <f t="shared" si="11"/>
        <v>0</v>
      </c>
      <c r="M46" s="17">
        <f t="shared" si="11"/>
        <v>0</v>
      </c>
      <c r="N46" s="49"/>
      <c r="O46" s="49"/>
      <c r="P46" s="49"/>
      <c r="Q46" s="49"/>
    </row>
    <row r="47" spans="1:20">
      <c r="A47" s="50" t="s">
        <v>36</v>
      </c>
      <c r="B47" s="54">
        <f>B46/5</f>
        <v>7.4</v>
      </c>
      <c r="C47" s="54">
        <f t="shared" ref="C47:M47" si="12">C46/5</f>
        <v>7.4</v>
      </c>
      <c r="D47" s="54">
        <f t="shared" si="12"/>
        <v>3.9996999999999998</v>
      </c>
      <c r="E47" s="54">
        <f t="shared" si="12"/>
        <v>0</v>
      </c>
      <c r="F47" s="54">
        <f t="shared" si="12"/>
        <v>0</v>
      </c>
      <c r="G47" s="54">
        <f t="shared" si="12"/>
        <v>0</v>
      </c>
      <c r="H47" s="54">
        <f t="shared" si="12"/>
        <v>0</v>
      </c>
      <c r="I47" s="54">
        <f t="shared" si="12"/>
        <v>0</v>
      </c>
      <c r="J47" s="54">
        <f t="shared" si="12"/>
        <v>0</v>
      </c>
      <c r="K47" s="54">
        <f t="shared" si="12"/>
        <v>0</v>
      </c>
      <c r="L47" s="54">
        <f t="shared" si="12"/>
        <v>0</v>
      </c>
      <c r="M47" s="54">
        <f t="shared" si="12"/>
        <v>0</v>
      </c>
      <c r="N47" s="49"/>
      <c r="O47" s="49"/>
      <c r="P47" s="49"/>
      <c r="Q47" s="49"/>
    </row>
    <row r="49" spans="1:17">
      <c r="A49" s="90" t="s">
        <v>37</v>
      </c>
      <c r="B49" s="91"/>
      <c r="C49" s="91"/>
      <c r="D49" s="91"/>
      <c r="E49" s="91"/>
      <c r="F49" s="91"/>
      <c r="G49" s="91"/>
      <c r="H49" s="91"/>
      <c r="I49" s="91"/>
      <c r="J49" s="91"/>
      <c r="K49" s="91"/>
      <c r="L49" s="91"/>
      <c r="M49" s="91"/>
      <c r="N49" s="91"/>
      <c r="O49" s="91"/>
      <c r="P49" s="91"/>
      <c r="Q49" s="92"/>
    </row>
    <row r="50" spans="1:17">
      <c r="A50" s="55" t="s">
        <v>33</v>
      </c>
      <c r="B50" s="55" t="s">
        <v>4</v>
      </c>
      <c r="C50" s="55" t="str">
        <f>C43</f>
        <v>Oktober</v>
      </c>
      <c r="D50" s="55" t="str">
        <f t="shared" ref="D50:Q50" si="13">D43</f>
        <v>November</v>
      </c>
      <c r="E50" s="55" t="str">
        <f t="shared" si="13"/>
        <v>December</v>
      </c>
      <c r="F50" s="55" t="str">
        <f t="shared" si="13"/>
        <v>Januar</v>
      </c>
      <c r="G50" s="55" t="str">
        <f t="shared" si="13"/>
        <v>Februar</v>
      </c>
      <c r="H50" s="55" t="str">
        <f t="shared" si="13"/>
        <v>Marts</v>
      </c>
      <c r="I50" s="55" t="str">
        <f t="shared" si="13"/>
        <v>April</v>
      </c>
      <c r="J50" s="55" t="str">
        <f t="shared" si="13"/>
        <v>Maj</v>
      </c>
      <c r="K50" s="55" t="str">
        <f t="shared" si="13"/>
        <v>Juni</v>
      </c>
      <c r="L50" s="55" t="str">
        <f t="shared" si="13"/>
        <v>Juli</v>
      </c>
      <c r="M50" s="55" t="str">
        <f t="shared" si="13"/>
        <v>August</v>
      </c>
      <c r="N50" s="55" t="str">
        <f t="shared" si="13"/>
        <v>September</v>
      </c>
      <c r="O50" s="55" t="str">
        <f t="shared" si="13"/>
        <v>Oktober</v>
      </c>
      <c r="P50" s="55" t="str">
        <f t="shared" si="13"/>
        <v>November</v>
      </c>
      <c r="Q50" s="55" t="str">
        <f t="shared" si="13"/>
        <v>December</v>
      </c>
    </row>
    <row r="51" spans="1:17">
      <c r="A51" s="56" t="s">
        <v>38</v>
      </c>
      <c r="B51" s="13">
        <f t="shared" ref="B51:Q51" si="14">IF(B45&gt;0.01,37*$B$41,0)</f>
        <v>26.998899999999999</v>
      </c>
      <c r="C51" s="13">
        <f t="shared" si="14"/>
        <v>26.998899999999999</v>
      </c>
      <c r="D51" s="13">
        <f t="shared" si="14"/>
        <v>26.998899999999999</v>
      </c>
      <c r="E51" s="13">
        <f t="shared" si="14"/>
        <v>0</v>
      </c>
      <c r="F51" s="13">
        <f t="shared" si="14"/>
        <v>0</v>
      </c>
      <c r="G51" s="13">
        <f t="shared" si="14"/>
        <v>0</v>
      </c>
      <c r="H51" s="13">
        <f t="shared" si="14"/>
        <v>0</v>
      </c>
      <c r="I51" s="13">
        <f t="shared" si="14"/>
        <v>0</v>
      </c>
      <c r="J51" s="13">
        <f t="shared" si="14"/>
        <v>0</v>
      </c>
      <c r="K51" s="13">
        <f t="shared" si="14"/>
        <v>0</v>
      </c>
      <c r="L51" s="13">
        <f t="shared" si="14"/>
        <v>0</v>
      </c>
      <c r="M51" s="13">
        <f t="shared" si="14"/>
        <v>0</v>
      </c>
      <c r="N51" s="13">
        <f t="shared" si="14"/>
        <v>0</v>
      </c>
      <c r="O51" s="13">
        <f t="shared" si="14"/>
        <v>0</v>
      </c>
      <c r="P51" s="13">
        <f t="shared" si="14"/>
        <v>0</v>
      </c>
      <c r="Q51" s="13">
        <f t="shared" si="14"/>
        <v>0</v>
      </c>
    </row>
    <row r="52" spans="1:17">
      <c r="A52" s="53" t="s">
        <v>36</v>
      </c>
      <c r="B52" s="17">
        <f>B51/5</f>
        <v>5.3997799999999998</v>
      </c>
      <c r="C52" s="17">
        <f t="shared" ref="C52:Q52" si="15">C51/5</f>
        <v>5.3997799999999998</v>
      </c>
      <c r="D52" s="17">
        <f t="shared" si="15"/>
        <v>5.3997799999999998</v>
      </c>
      <c r="E52" s="17">
        <f t="shared" si="15"/>
        <v>0</v>
      </c>
      <c r="F52" s="17">
        <f t="shared" si="15"/>
        <v>0</v>
      </c>
      <c r="G52" s="17">
        <f t="shared" si="15"/>
        <v>0</v>
      </c>
      <c r="H52" s="17">
        <f t="shared" si="15"/>
        <v>0</v>
      </c>
      <c r="I52" s="17">
        <f t="shared" si="15"/>
        <v>0</v>
      </c>
      <c r="J52" s="17">
        <f t="shared" si="15"/>
        <v>0</v>
      </c>
      <c r="K52" s="17">
        <f t="shared" si="15"/>
        <v>0</v>
      </c>
      <c r="L52" s="17">
        <f t="shared" si="15"/>
        <v>0</v>
      </c>
      <c r="M52" s="17">
        <f t="shared" si="15"/>
        <v>0</v>
      </c>
      <c r="N52" s="17">
        <f t="shared" si="15"/>
        <v>0</v>
      </c>
      <c r="O52" s="17">
        <f t="shared" si="15"/>
        <v>0</v>
      </c>
      <c r="P52" s="17">
        <f t="shared" si="15"/>
        <v>0</v>
      </c>
      <c r="Q52" s="17">
        <f t="shared" si="15"/>
        <v>0</v>
      </c>
    </row>
    <row r="53" spans="1:17">
      <c r="A53" s="56" t="s">
        <v>39</v>
      </c>
      <c r="B53" s="13">
        <f>((B46-B51)/5)*B44*$C$39</f>
        <v>832.14272167054094</v>
      </c>
      <c r="C53" s="13">
        <f>((C46-C51)/5)*C44*$C$39</f>
        <v>832.14272167054094</v>
      </c>
      <c r="D53" s="13">
        <f>((D46-D51)/5)*D44*$C$39</f>
        <v>-235.22791355341593</v>
      </c>
      <c r="E53" s="13">
        <f t="shared" ref="E53:Q53" si="16">((E46-E51)/5)*E44*$C$39</f>
        <v>0</v>
      </c>
      <c r="F53" s="13">
        <f t="shared" si="16"/>
        <v>0</v>
      </c>
      <c r="G53" s="13">
        <f t="shared" si="16"/>
        <v>0</v>
      </c>
      <c r="H53" s="13">
        <f t="shared" si="16"/>
        <v>0</v>
      </c>
      <c r="I53" s="13">
        <f t="shared" si="16"/>
        <v>0</v>
      </c>
      <c r="J53" s="13">
        <f t="shared" si="16"/>
        <v>0</v>
      </c>
      <c r="K53" s="13">
        <f t="shared" si="16"/>
        <v>0</v>
      </c>
      <c r="L53" s="13">
        <f t="shared" si="16"/>
        <v>0</v>
      </c>
      <c r="M53" s="13">
        <f t="shared" si="16"/>
        <v>0</v>
      </c>
      <c r="N53" s="13">
        <f t="shared" si="16"/>
        <v>0</v>
      </c>
      <c r="O53" s="13">
        <f t="shared" si="16"/>
        <v>0</v>
      </c>
      <c r="P53" s="13">
        <f t="shared" si="16"/>
        <v>0</v>
      </c>
      <c r="Q53" s="13">
        <f t="shared" si="16"/>
        <v>0</v>
      </c>
    </row>
    <row r="54" spans="1:17">
      <c r="A54" s="53" t="s">
        <v>39</v>
      </c>
      <c r="B54" s="17">
        <f>(B46-B51)/5*B44*$C$40</f>
        <v>33.996941962266547</v>
      </c>
      <c r="C54" s="17">
        <f>(C46-C51)/5*C44*$C$40</f>
        <v>33.996941962266547</v>
      </c>
      <c r="D54" s="17">
        <f>(D46-D51)/5*D44*$C$40</f>
        <v>-9.610166040900241</v>
      </c>
      <c r="E54" s="17">
        <f t="shared" ref="E54:Q54" si="17">(E46-E51)/5*E44*$C$40</f>
        <v>0</v>
      </c>
      <c r="F54" s="17">
        <f t="shared" si="17"/>
        <v>0</v>
      </c>
      <c r="G54" s="17">
        <f t="shared" si="17"/>
        <v>0</v>
      </c>
      <c r="H54" s="17">
        <f t="shared" si="17"/>
        <v>0</v>
      </c>
      <c r="I54" s="17">
        <f t="shared" si="17"/>
        <v>0</v>
      </c>
      <c r="J54" s="17">
        <f t="shared" si="17"/>
        <v>0</v>
      </c>
      <c r="K54" s="17">
        <f t="shared" si="17"/>
        <v>0</v>
      </c>
      <c r="L54" s="17">
        <f t="shared" si="17"/>
        <v>0</v>
      </c>
      <c r="M54" s="17">
        <f t="shared" si="17"/>
        <v>0</v>
      </c>
      <c r="N54" s="17">
        <f t="shared" si="17"/>
        <v>0</v>
      </c>
      <c r="O54" s="17">
        <f t="shared" si="17"/>
        <v>0</v>
      </c>
      <c r="P54" s="17">
        <f t="shared" si="17"/>
        <v>0</v>
      </c>
      <c r="Q54" s="17">
        <f t="shared" si="17"/>
        <v>0</v>
      </c>
    </row>
    <row r="55" spans="1:17" ht="24">
      <c r="A55" s="57" t="str">
        <f>"Feriedifference "&amp;B38&amp;" mdr. - Pensionsberettiget i alt:"</f>
        <v>Feriedifference Oktober mdr. - Pensionsberettiget i alt:</v>
      </c>
      <c r="B55" s="58">
        <f>SUM(B53:M53)</f>
        <v>1429.057529787666</v>
      </c>
      <c r="C55" s="59"/>
      <c r="D55" s="59"/>
      <c r="E55" s="59"/>
      <c r="F55" s="59"/>
      <c r="G55" s="59"/>
      <c r="H55" s="59"/>
      <c r="I55" s="59"/>
      <c r="J55" s="59"/>
      <c r="K55" s="59"/>
      <c r="L55" s="59"/>
      <c r="M55" s="59"/>
    </row>
    <row r="56" spans="1:17" ht="24">
      <c r="A56" s="57" t="str">
        <f>"Feriedifference "&amp;B38&amp;" mdr. - IKKE pensionsberettiget i alt:"</f>
        <v>Feriedifference Oktober mdr. - IKKE pensionsberettiget i alt:</v>
      </c>
      <c r="B56" s="58">
        <f>SUM(B54:M54)</f>
        <v>58.383717883632855</v>
      </c>
    </row>
  </sheetData>
  <sheetProtection sheet="1" objects="1" scenarios="1"/>
  <mergeCells count="134">
    <mergeCell ref="O33:O34"/>
    <mergeCell ref="P33:P34"/>
    <mergeCell ref="Q33:Q34"/>
    <mergeCell ref="B41:C41"/>
    <mergeCell ref="A42:Q42"/>
    <mergeCell ref="A49:Q49"/>
    <mergeCell ref="I33:I34"/>
    <mergeCell ref="J33:J34"/>
    <mergeCell ref="K33:K34"/>
    <mergeCell ref="L33:L34"/>
    <mergeCell ref="M33:M34"/>
    <mergeCell ref="N33:N34"/>
    <mergeCell ref="B33:B34"/>
    <mergeCell ref="C33:C34"/>
    <mergeCell ref="D33:D34"/>
    <mergeCell ref="E33:E34"/>
    <mergeCell ref="F33:F34"/>
    <mergeCell ref="G33:G34"/>
    <mergeCell ref="H33:H34"/>
    <mergeCell ref="O26:O27"/>
    <mergeCell ref="P26:P27"/>
    <mergeCell ref="Q26:Q27"/>
    <mergeCell ref="B31:B32"/>
    <mergeCell ref="C31:C32"/>
    <mergeCell ref="D31:D32"/>
    <mergeCell ref="E31:E32"/>
    <mergeCell ref="F31:F32"/>
    <mergeCell ref="G31:G32"/>
    <mergeCell ref="H31:H32"/>
    <mergeCell ref="I26:I27"/>
    <mergeCell ref="J26:J27"/>
    <mergeCell ref="K26:K27"/>
    <mergeCell ref="L26:L27"/>
    <mergeCell ref="M26:M27"/>
    <mergeCell ref="N26:N27"/>
    <mergeCell ref="O31:O32"/>
    <mergeCell ref="P31:P32"/>
    <mergeCell ref="Q31:Q32"/>
    <mergeCell ref="K31:K32"/>
    <mergeCell ref="L31:L32"/>
    <mergeCell ref="M31:M32"/>
    <mergeCell ref="N31:N32"/>
    <mergeCell ref="B26:B27"/>
    <mergeCell ref="C26:C27"/>
    <mergeCell ref="D26:D27"/>
    <mergeCell ref="E26:E27"/>
    <mergeCell ref="F26:F27"/>
    <mergeCell ref="G26:G27"/>
    <mergeCell ref="H26:H27"/>
    <mergeCell ref="I24:I25"/>
    <mergeCell ref="J24:J25"/>
    <mergeCell ref="I31:I32"/>
    <mergeCell ref="J31:J32"/>
    <mergeCell ref="P19:P20"/>
    <mergeCell ref="Q19:Q20"/>
    <mergeCell ref="B24:B25"/>
    <mergeCell ref="C24:C25"/>
    <mergeCell ref="D24:D25"/>
    <mergeCell ref="E24:E25"/>
    <mergeCell ref="F24:F25"/>
    <mergeCell ref="G24:G25"/>
    <mergeCell ref="H24:H25"/>
    <mergeCell ref="I19:I20"/>
    <mergeCell ref="J19:J20"/>
    <mergeCell ref="K19:K20"/>
    <mergeCell ref="L19:L20"/>
    <mergeCell ref="M19:M20"/>
    <mergeCell ref="N19:N20"/>
    <mergeCell ref="O24:O25"/>
    <mergeCell ref="P24:P25"/>
    <mergeCell ref="Q24:Q25"/>
    <mergeCell ref="K24:K25"/>
    <mergeCell ref="L24:L25"/>
    <mergeCell ref="M24:M25"/>
    <mergeCell ref="N24:N25"/>
    <mergeCell ref="B19:B20"/>
    <mergeCell ref="C19:C20"/>
    <mergeCell ref="D19:D20"/>
    <mergeCell ref="E19:E20"/>
    <mergeCell ref="F19:F20"/>
    <mergeCell ref="G19:G20"/>
    <mergeCell ref="H19:H20"/>
    <mergeCell ref="I17:I18"/>
    <mergeCell ref="J17:J18"/>
    <mergeCell ref="O12:O13"/>
    <mergeCell ref="D12:D13"/>
    <mergeCell ref="E12:E13"/>
    <mergeCell ref="F12:F13"/>
    <mergeCell ref="G12:G13"/>
    <mergeCell ref="H12:H13"/>
    <mergeCell ref="O19:O20"/>
    <mergeCell ref="P12:P13"/>
    <mergeCell ref="Q12:Q13"/>
    <mergeCell ref="B17:B18"/>
    <mergeCell ref="C17:C18"/>
    <mergeCell ref="D17:D18"/>
    <mergeCell ref="E17:E18"/>
    <mergeCell ref="F17:F18"/>
    <mergeCell ref="G17:G18"/>
    <mergeCell ref="H17:H18"/>
    <mergeCell ref="I12:I13"/>
    <mergeCell ref="J12:J13"/>
    <mergeCell ref="K12:K13"/>
    <mergeCell ref="L12:L13"/>
    <mergeCell ref="M12:M13"/>
    <mergeCell ref="N12:N13"/>
    <mergeCell ref="O17:O18"/>
    <mergeCell ref="P17:P18"/>
    <mergeCell ref="Q17:Q18"/>
    <mergeCell ref="K17:K18"/>
    <mergeCell ref="L17:L18"/>
    <mergeCell ref="M17:M18"/>
    <mergeCell ref="N17:N18"/>
    <mergeCell ref="B12:B13"/>
    <mergeCell ref="C12:C13"/>
    <mergeCell ref="I10:I11"/>
    <mergeCell ref="J10:J11"/>
    <mergeCell ref="B1:Q1"/>
    <mergeCell ref="A2:Q2"/>
    <mergeCell ref="A3:Q3"/>
    <mergeCell ref="B10:B11"/>
    <mergeCell ref="C10:C11"/>
    <mergeCell ref="D10:D11"/>
    <mergeCell ref="E10:E11"/>
    <mergeCell ref="F10:F11"/>
    <mergeCell ref="G10:G11"/>
    <mergeCell ref="H10:H11"/>
    <mergeCell ref="O10:O11"/>
    <mergeCell ref="P10:P11"/>
    <mergeCell ref="Q10:Q11"/>
    <mergeCell ref="K10:K11"/>
    <mergeCell ref="L10:L11"/>
    <mergeCell ref="M10:M11"/>
    <mergeCell ref="N10:N11"/>
  </mergeCells>
  <dataValidations count="1">
    <dataValidation type="list" allowBlank="1" showInputMessage="1" showErrorMessage="1" sqref="B5:M5" xr:uid="{CDF90B83-2409-554E-8D60-F42BBFA7531B}">
      <formula1>$S$5:$S$6</formula1>
    </dataValidation>
  </dataValidations>
  <pageMargins left="0.7" right="0.7" top="0.75" bottom="0.75" header="0.3" footer="0.3"/>
  <pageSetup paperSize="9" orientation="portrait" horizontalDpi="0" verticalDpi="0"/>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72A2C-2A1E-CA49-B01A-240036C6B92E}">
  <dimension ref="A1:U56"/>
  <sheetViews>
    <sheetView tabSelected="1" zoomScaleNormal="100" workbookViewId="0">
      <selection activeCell="F44" sqref="F44:L45"/>
    </sheetView>
  </sheetViews>
  <sheetFormatPr baseColWidth="10" defaultRowHeight="16"/>
  <cols>
    <col min="1" max="1" width="76.1640625" style="2" customWidth="1"/>
    <col min="2" max="17" width="14.83203125" style="2" customWidth="1"/>
    <col min="18" max="16384" width="10.83203125" style="2"/>
  </cols>
  <sheetData>
    <row r="1" spans="1:21" ht="36" customHeight="1">
      <c r="A1" s="60" t="s">
        <v>0</v>
      </c>
      <c r="B1" s="95"/>
      <c r="C1" s="95"/>
      <c r="D1" s="95"/>
      <c r="E1" s="95"/>
      <c r="F1" s="95"/>
      <c r="G1" s="95"/>
      <c r="H1" s="95"/>
      <c r="I1" s="95"/>
      <c r="J1" s="95"/>
      <c r="K1" s="95"/>
      <c r="L1" s="95"/>
      <c r="M1" s="95"/>
      <c r="N1" s="95"/>
      <c r="O1" s="95"/>
      <c r="P1" s="95"/>
      <c r="Q1" s="95"/>
    </row>
    <row r="2" spans="1:21" ht="36" customHeight="1">
      <c r="A2" s="96" t="s">
        <v>2</v>
      </c>
      <c r="B2" s="97"/>
      <c r="C2" s="97"/>
      <c r="D2" s="97"/>
      <c r="E2" s="97"/>
      <c r="F2" s="97"/>
      <c r="G2" s="97"/>
      <c r="H2" s="97"/>
      <c r="I2" s="97"/>
      <c r="J2" s="97"/>
      <c r="K2" s="97"/>
      <c r="L2" s="97"/>
      <c r="M2" s="97"/>
      <c r="N2" s="97"/>
      <c r="O2" s="97"/>
      <c r="P2" s="97"/>
      <c r="Q2" s="98"/>
    </row>
    <row r="3" spans="1:21" ht="36" customHeight="1">
      <c r="A3" s="96" t="s">
        <v>3</v>
      </c>
      <c r="B3" s="97"/>
      <c r="C3" s="97"/>
      <c r="D3" s="97"/>
      <c r="E3" s="97"/>
      <c r="F3" s="97"/>
      <c r="G3" s="97"/>
      <c r="H3" s="97"/>
      <c r="I3" s="97"/>
      <c r="J3" s="97"/>
      <c r="K3" s="97"/>
      <c r="L3" s="97"/>
      <c r="M3" s="97"/>
      <c r="N3" s="97"/>
      <c r="O3" s="97"/>
      <c r="P3" s="97"/>
      <c r="Q3" s="98"/>
    </row>
    <row r="4" spans="1:21">
      <c r="A4" s="4"/>
      <c r="B4" s="4" t="s">
        <v>4</v>
      </c>
      <c r="C4" s="4" t="s">
        <v>5</v>
      </c>
      <c r="D4" s="4" t="s">
        <v>6</v>
      </c>
      <c r="E4" s="4" t="s">
        <v>7</v>
      </c>
      <c r="F4" s="4" t="s">
        <v>8</v>
      </c>
      <c r="G4" s="4" t="s">
        <v>9</v>
      </c>
      <c r="H4" s="4" t="s">
        <v>10</v>
      </c>
      <c r="I4" s="4" t="s">
        <v>11</v>
      </c>
      <c r="J4" s="4" t="s">
        <v>12</v>
      </c>
      <c r="K4" s="4" t="s">
        <v>13</v>
      </c>
      <c r="L4" s="4" t="s">
        <v>14</v>
      </c>
      <c r="M4" s="4" t="s">
        <v>15</v>
      </c>
      <c r="N4" s="4" t="s">
        <v>4</v>
      </c>
      <c r="O4" s="4" t="s">
        <v>5</v>
      </c>
      <c r="P4" s="4" t="s">
        <v>6</v>
      </c>
      <c r="Q4" s="4" t="s">
        <v>7</v>
      </c>
    </row>
    <row r="5" spans="1:21">
      <c r="A5" s="4" t="s">
        <v>16</v>
      </c>
      <c r="B5" s="74" t="s">
        <v>17</v>
      </c>
      <c r="C5" s="74" t="s">
        <v>17</v>
      </c>
      <c r="D5" s="74" t="s">
        <v>17</v>
      </c>
      <c r="E5" s="74" t="s">
        <v>17</v>
      </c>
      <c r="F5" s="74" t="s">
        <v>17</v>
      </c>
      <c r="G5" s="74" t="s">
        <v>17</v>
      </c>
      <c r="H5" s="74" t="s">
        <v>17</v>
      </c>
      <c r="I5" s="74" t="s">
        <v>17</v>
      </c>
      <c r="J5" s="74" t="s">
        <v>17</v>
      </c>
      <c r="K5" s="74" t="s">
        <v>17</v>
      </c>
      <c r="L5" s="74" t="s">
        <v>17</v>
      </c>
      <c r="M5" s="74" t="s">
        <v>17</v>
      </c>
      <c r="N5" s="7"/>
      <c r="O5" s="7"/>
      <c r="P5" s="7"/>
      <c r="Q5" s="7"/>
      <c r="S5" s="2" t="s">
        <v>17</v>
      </c>
    </row>
    <row r="6" spans="1:21">
      <c r="A6" s="4" t="s">
        <v>18</v>
      </c>
      <c r="B6" s="61">
        <v>1</v>
      </c>
      <c r="C6" s="62">
        <v>1</v>
      </c>
      <c r="D6" s="61">
        <v>1</v>
      </c>
      <c r="E6" s="62">
        <v>1</v>
      </c>
      <c r="F6" s="62">
        <v>1</v>
      </c>
      <c r="G6" s="63">
        <v>1</v>
      </c>
      <c r="H6" s="62">
        <v>1</v>
      </c>
      <c r="I6" s="61">
        <v>1</v>
      </c>
      <c r="J6" s="62">
        <v>1</v>
      </c>
      <c r="K6" s="61">
        <v>1</v>
      </c>
      <c r="L6" s="62">
        <v>1</v>
      </c>
      <c r="M6" s="62">
        <v>1</v>
      </c>
      <c r="N6" s="7"/>
      <c r="O6" s="7"/>
      <c r="P6" s="7"/>
      <c r="Q6" s="7"/>
      <c r="S6" s="2" t="s">
        <v>19</v>
      </c>
    </row>
    <row r="7" spans="1:21">
      <c r="A7" s="50" t="s">
        <v>20</v>
      </c>
      <c r="B7" s="64">
        <f>IF(B5="JA",25/12*B6,0)</f>
        <v>2.0833333333333335</v>
      </c>
      <c r="C7" s="64">
        <f t="shared" ref="C7:E7" si="0">IF(C5="JA",25/12*C6,0)</f>
        <v>2.0833333333333335</v>
      </c>
      <c r="D7" s="64">
        <f t="shared" si="0"/>
        <v>2.0833333333333335</v>
      </c>
      <c r="E7" s="64">
        <f t="shared" si="0"/>
        <v>2.0833333333333335</v>
      </c>
      <c r="F7" s="64">
        <f t="shared" ref="F7" si="1">IF(F5="JA",25/12*F6,0)</f>
        <v>2.0833333333333335</v>
      </c>
      <c r="G7" s="64">
        <f t="shared" ref="G7:H7" si="2">IF(G5="JA",25/12*G6,0)</f>
        <v>2.0833333333333335</v>
      </c>
      <c r="H7" s="64">
        <f t="shared" si="2"/>
        <v>2.0833333333333335</v>
      </c>
      <c r="I7" s="64">
        <f t="shared" ref="I7" si="3">IF(I5="JA",25/12*I6,0)</f>
        <v>2.0833333333333335</v>
      </c>
      <c r="J7" s="64">
        <f t="shared" ref="J7:K7" si="4">IF(J5="JA",25/12*J6,0)</f>
        <v>2.0833333333333335</v>
      </c>
      <c r="K7" s="64">
        <f t="shared" si="4"/>
        <v>2.0833333333333335</v>
      </c>
      <c r="L7" s="64">
        <f t="shared" ref="L7" si="5">IF(L5="JA",25/12*L6,0)</f>
        <v>2.0833333333333335</v>
      </c>
      <c r="M7" s="64">
        <f t="shared" ref="M7" si="6">IF(M5="JA",25/12*M6,0)</f>
        <v>2.0833333333333335</v>
      </c>
      <c r="N7" s="14"/>
      <c r="O7" s="14"/>
      <c r="P7" s="14"/>
      <c r="Q7" s="14"/>
    </row>
    <row r="8" spans="1:21" ht="17" thickBot="1">
      <c r="A8" s="47" t="s">
        <v>21</v>
      </c>
      <c r="B8" s="100">
        <f>B7</f>
        <v>2.0833333333333335</v>
      </c>
      <c r="C8" s="100">
        <f>B8+C7</f>
        <v>4.166666666666667</v>
      </c>
      <c r="D8" s="100">
        <f t="shared" ref="D8:Q8" si="7">C8+D7</f>
        <v>6.25</v>
      </c>
      <c r="E8" s="100">
        <f t="shared" si="7"/>
        <v>8.3333333333333339</v>
      </c>
      <c r="F8" s="100">
        <f t="shared" si="7"/>
        <v>10.416666666666668</v>
      </c>
      <c r="G8" s="100">
        <f t="shared" si="7"/>
        <v>12.500000000000002</v>
      </c>
      <c r="H8" s="100">
        <f t="shared" si="7"/>
        <v>14.583333333333336</v>
      </c>
      <c r="I8" s="100">
        <f t="shared" si="7"/>
        <v>16.666666666666668</v>
      </c>
      <c r="J8" s="100">
        <f t="shared" si="7"/>
        <v>18.75</v>
      </c>
      <c r="K8" s="100">
        <f t="shared" si="7"/>
        <v>20.833333333333332</v>
      </c>
      <c r="L8" s="100">
        <f t="shared" si="7"/>
        <v>22.916666666666664</v>
      </c>
      <c r="M8" s="100">
        <f t="shared" si="7"/>
        <v>24.999999999999996</v>
      </c>
      <c r="N8" s="100">
        <f t="shared" si="7"/>
        <v>24.999999999999996</v>
      </c>
      <c r="O8" s="100">
        <f t="shared" si="7"/>
        <v>24.999999999999996</v>
      </c>
      <c r="P8" s="100">
        <f t="shared" si="7"/>
        <v>24.999999999999996</v>
      </c>
      <c r="Q8" s="100">
        <f t="shared" si="7"/>
        <v>24.999999999999996</v>
      </c>
    </row>
    <row r="9" spans="1:21">
      <c r="A9" s="101" t="s">
        <v>41</v>
      </c>
      <c r="B9" s="102"/>
      <c r="C9" s="103"/>
      <c r="D9" s="103"/>
      <c r="E9" s="103"/>
      <c r="F9" s="103"/>
      <c r="G9" s="103"/>
      <c r="H9" s="103"/>
      <c r="I9" s="103"/>
      <c r="J9" s="103"/>
      <c r="K9" s="103"/>
      <c r="L9" s="103"/>
      <c r="M9" s="103"/>
      <c r="N9" s="103"/>
      <c r="O9" s="103"/>
      <c r="P9" s="103"/>
      <c r="Q9" s="104"/>
    </row>
    <row r="10" spans="1:21" s="24" customFormat="1">
      <c r="A10" s="23" t="s">
        <v>23</v>
      </c>
      <c r="B10" s="93"/>
      <c r="C10" s="93"/>
      <c r="D10" s="93"/>
      <c r="E10" s="93"/>
      <c r="F10" s="93"/>
      <c r="G10" s="93"/>
      <c r="H10" s="93"/>
      <c r="I10" s="93"/>
      <c r="J10" s="93"/>
      <c r="K10" s="93"/>
      <c r="L10" s="93"/>
      <c r="M10" s="93"/>
      <c r="N10" s="93">
        <v>0</v>
      </c>
      <c r="O10" s="93">
        <v>0</v>
      </c>
      <c r="P10" s="93">
        <v>0</v>
      </c>
      <c r="Q10" s="105">
        <v>0</v>
      </c>
      <c r="S10" s="2"/>
      <c r="T10" s="2"/>
      <c r="U10" s="2"/>
    </row>
    <row r="11" spans="1:21" s="24" customFormat="1">
      <c r="A11" s="25" t="s">
        <v>44</v>
      </c>
      <c r="B11" s="94"/>
      <c r="C11" s="94"/>
      <c r="D11" s="94"/>
      <c r="E11" s="94"/>
      <c r="F11" s="94"/>
      <c r="G11" s="94"/>
      <c r="H11" s="94"/>
      <c r="I11" s="94"/>
      <c r="J11" s="94"/>
      <c r="K11" s="94"/>
      <c r="L11" s="94"/>
      <c r="M11" s="94"/>
      <c r="N11" s="94"/>
      <c r="O11" s="94"/>
      <c r="P11" s="94"/>
      <c r="Q11" s="106"/>
      <c r="S11" s="2"/>
      <c r="T11" s="2"/>
      <c r="U11" s="2"/>
    </row>
    <row r="12" spans="1:21">
      <c r="A12" s="26" t="s">
        <v>25</v>
      </c>
      <c r="B12" s="93"/>
      <c r="C12" s="93"/>
      <c r="D12" s="93"/>
      <c r="E12" s="93"/>
      <c r="F12" s="93"/>
      <c r="G12" s="93"/>
      <c r="H12" s="93"/>
      <c r="I12" s="93"/>
      <c r="J12" s="93"/>
      <c r="K12" s="93"/>
      <c r="L12" s="93"/>
      <c r="M12" s="93"/>
      <c r="N12" s="85"/>
      <c r="O12" s="85"/>
      <c r="P12" s="85"/>
      <c r="Q12" s="87"/>
    </row>
    <row r="13" spans="1:21" ht="46" customHeight="1">
      <c r="A13" s="107" t="s">
        <v>45</v>
      </c>
      <c r="B13" s="94"/>
      <c r="C13" s="94"/>
      <c r="D13" s="94"/>
      <c r="E13" s="94"/>
      <c r="F13" s="94"/>
      <c r="G13" s="94"/>
      <c r="H13" s="94"/>
      <c r="I13" s="94"/>
      <c r="J13" s="94"/>
      <c r="K13" s="94"/>
      <c r="L13" s="94"/>
      <c r="M13" s="94"/>
      <c r="N13" s="86"/>
      <c r="O13" s="86"/>
      <c r="P13" s="86"/>
      <c r="Q13" s="88"/>
    </row>
    <row r="14" spans="1:21">
      <c r="A14" s="27" t="s">
        <v>27</v>
      </c>
      <c r="B14" s="28">
        <f>B12</f>
        <v>0</v>
      </c>
      <c r="C14" s="28">
        <f>C12+B14</f>
        <v>0</v>
      </c>
      <c r="D14" s="28">
        <f>D12+C14</f>
        <v>0</v>
      </c>
      <c r="E14" s="28">
        <f t="shared" ref="E14:L14" si="8">E12+D14</f>
        <v>0</v>
      </c>
      <c r="F14" s="28">
        <f t="shared" si="8"/>
        <v>0</v>
      </c>
      <c r="G14" s="28">
        <f t="shared" si="8"/>
        <v>0</v>
      </c>
      <c r="H14" s="28">
        <f t="shared" si="8"/>
        <v>0</v>
      </c>
      <c r="I14" s="28">
        <f t="shared" si="8"/>
        <v>0</v>
      </c>
      <c r="J14" s="28">
        <f t="shared" si="8"/>
        <v>0</v>
      </c>
      <c r="K14" s="28">
        <f t="shared" si="8"/>
        <v>0</v>
      </c>
      <c r="L14" s="28">
        <f t="shared" si="8"/>
        <v>0</v>
      </c>
      <c r="M14" s="28">
        <f>M12+L14</f>
        <v>0</v>
      </c>
      <c r="N14" s="29">
        <f>M14</f>
        <v>0</v>
      </c>
      <c r="O14" s="29">
        <f>N14</f>
        <v>0</v>
      </c>
      <c r="P14" s="29">
        <f>O14</f>
        <v>0</v>
      </c>
      <c r="Q14" s="30">
        <f>P14</f>
        <v>0</v>
      </c>
    </row>
    <row r="15" spans="1:21" ht="17" thickBot="1">
      <c r="A15" s="31" t="s">
        <v>28</v>
      </c>
      <c r="B15" s="32">
        <f t="shared" ref="B15:Q15" si="9">B8-B14</f>
        <v>2.0833333333333335</v>
      </c>
      <c r="C15" s="32">
        <f t="shared" si="9"/>
        <v>4.166666666666667</v>
      </c>
      <c r="D15" s="32">
        <f t="shared" si="9"/>
        <v>6.25</v>
      </c>
      <c r="E15" s="32">
        <f t="shared" si="9"/>
        <v>8.3333333333333339</v>
      </c>
      <c r="F15" s="32">
        <f t="shared" si="9"/>
        <v>10.416666666666668</v>
      </c>
      <c r="G15" s="32">
        <f t="shared" si="9"/>
        <v>12.500000000000002</v>
      </c>
      <c r="H15" s="32">
        <f t="shared" si="9"/>
        <v>14.583333333333336</v>
      </c>
      <c r="I15" s="32">
        <f t="shared" si="9"/>
        <v>16.666666666666668</v>
      </c>
      <c r="J15" s="32">
        <f t="shared" si="9"/>
        <v>18.75</v>
      </c>
      <c r="K15" s="32">
        <f t="shared" si="9"/>
        <v>20.833333333333332</v>
      </c>
      <c r="L15" s="32">
        <f t="shared" si="9"/>
        <v>22.916666666666664</v>
      </c>
      <c r="M15" s="32">
        <f t="shared" si="9"/>
        <v>24.999999999999996</v>
      </c>
      <c r="N15" s="32">
        <f t="shared" si="9"/>
        <v>24.999999999999996</v>
      </c>
      <c r="O15" s="32">
        <f t="shared" si="9"/>
        <v>24.999999999999996</v>
      </c>
      <c r="P15" s="32">
        <f t="shared" si="9"/>
        <v>24.999999999999996</v>
      </c>
      <c r="Q15" s="33">
        <f t="shared" si="9"/>
        <v>24.999999999999996</v>
      </c>
    </row>
    <row r="16" spans="1:21">
      <c r="A16" s="101" t="s">
        <v>41</v>
      </c>
      <c r="B16" s="102"/>
      <c r="C16" s="103"/>
      <c r="D16" s="103"/>
      <c r="E16" s="103"/>
      <c r="F16" s="103"/>
      <c r="G16" s="103"/>
      <c r="H16" s="103"/>
      <c r="I16" s="103"/>
      <c r="J16" s="103"/>
      <c r="K16" s="103"/>
      <c r="L16" s="103"/>
      <c r="M16" s="103"/>
      <c r="N16" s="103"/>
      <c r="O16" s="103"/>
      <c r="P16" s="103"/>
      <c r="Q16" s="104"/>
    </row>
    <row r="17" spans="1:21" s="24" customFormat="1">
      <c r="A17" s="23" t="s">
        <v>29</v>
      </c>
      <c r="B17" s="93"/>
      <c r="C17" s="93"/>
      <c r="D17" s="93"/>
      <c r="E17" s="93"/>
      <c r="F17" s="93"/>
      <c r="G17" s="93"/>
      <c r="H17" s="93"/>
      <c r="I17" s="93"/>
      <c r="J17" s="93"/>
      <c r="K17" s="93"/>
      <c r="L17" s="93"/>
      <c r="M17" s="93"/>
      <c r="N17" s="93">
        <v>0</v>
      </c>
      <c r="O17" s="93">
        <v>0</v>
      </c>
      <c r="P17" s="93">
        <v>0</v>
      </c>
      <c r="Q17" s="105">
        <v>0</v>
      </c>
      <c r="S17" s="2"/>
      <c r="T17" s="2"/>
      <c r="U17" s="2"/>
    </row>
    <row r="18" spans="1:21" s="24" customFormat="1">
      <c r="A18" s="25" t="s">
        <v>24</v>
      </c>
      <c r="B18" s="94"/>
      <c r="C18" s="94"/>
      <c r="D18" s="94"/>
      <c r="E18" s="94"/>
      <c r="F18" s="94"/>
      <c r="G18" s="94"/>
      <c r="H18" s="94"/>
      <c r="I18" s="94"/>
      <c r="J18" s="94"/>
      <c r="K18" s="94"/>
      <c r="L18" s="94"/>
      <c r="M18" s="94"/>
      <c r="N18" s="94"/>
      <c r="O18" s="94"/>
      <c r="P18" s="94"/>
      <c r="Q18" s="106"/>
      <c r="S18" s="2"/>
      <c r="T18" s="2"/>
      <c r="U18" s="2"/>
    </row>
    <row r="19" spans="1:21">
      <c r="A19" s="26" t="s">
        <v>25</v>
      </c>
      <c r="B19" s="93"/>
      <c r="C19" s="93"/>
      <c r="D19" s="93"/>
      <c r="E19" s="93"/>
      <c r="F19" s="93"/>
      <c r="G19" s="93"/>
      <c r="H19" s="93"/>
      <c r="I19" s="93"/>
      <c r="J19" s="93"/>
      <c r="K19" s="93"/>
      <c r="L19" s="93"/>
      <c r="M19" s="93"/>
      <c r="N19" s="85"/>
      <c r="O19" s="85"/>
      <c r="P19" s="85"/>
      <c r="Q19" s="87"/>
    </row>
    <row r="20" spans="1:21">
      <c r="A20" s="25" t="s">
        <v>26</v>
      </c>
      <c r="B20" s="94"/>
      <c r="C20" s="94"/>
      <c r="D20" s="94"/>
      <c r="E20" s="94"/>
      <c r="F20" s="94"/>
      <c r="G20" s="94"/>
      <c r="H20" s="94"/>
      <c r="I20" s="94"/>
      <c r="J20" s="94"/>
      <c r="K20" s="94"/>
      <c r="L20" s="94"/>
      <c r="M20" s="94"/>
      <c r="N20" s="86"/>
      <c r="O20" s="86"/>
      <c r="P20" s="86"/>
      <c r="Q20" s="88"/>
    </row>
    <row r="21" spans="1:21">
      <c r="A21" s="27" t="s">
        <v>27</v>
      </c>
      <c r="B21" s="28">
        <f>B19</f>
        <v>0</v>
      </c>
      <c r="C21" s="28">
        <f>C19+B21</f>
        <v>0</v>
      </c>
      <c r="D21" s="28">
        <f>D19+C21</f>
        <v>0</v>
      </c>
      <c r="E21" s="28">
        <f t="shared" ref="E21:L21" si="10">E19+D21</f>
        <v>0</v>
      </c>
      <c r="F21" s="28">
        <f t="shared" si="10"/>
        <v>0</v>
      </c>
      <c r="G21" s="28">
        <f t="shared" si="10"/>
        <v>0</v>
      </c>
      <c r="H21" s="28">
        <f t="shared" si="10"/>
        <v>0</v>
      </c>
      <c r="I21" s="28">
        <f t="shared" si="10"/>
        <v>0</v>
      </c>
      <c r="J21" s="28">
        <f t="shared" si="10"/>
        <v>0</v>
      </c>
      <c r="K21" s="28">
        <f t="shared" si="10"/>
        <v>0</v>
      </c>
      <c r="L21" s="28">
        <f t="shared" si="10"/>
        <v>0</v>
      </c>
      <c r="M21" s="28">
        <f>M19+L21</f>
        <v>0</v>
      </c>
      <c r="N21" s="29">
        <f>M21</f>
        <v>0</v>
      </c>
      <c r="O21" s="29">
        <f>N21</f>
        <v>0</v>
      </c>
      <c r="P21" s="29">
        <f>O21</f>
        <v>0</v>
      </c>
      <c r="Q21" s="30">
        <f>P21</f>
        <v>0</v>
      </c>
    </row>
    <row r="22" spans="1:21" ht="17" thickBot="1">
      <c r="A22" s="31" t="s">
        <v>28</v>
      </c>
      <c r="B22" s="32">
        <f>B15-B21</f>
        <v>2.0833333333333335</v>
      </c>
      <c r="C22" s="32">
        <f t="shared" ref="C22:Q22" si="11">C15-C21</f>
        <v>4.166666666666667</v>
      </c>
      <c r="D22" s="32">
        <f t="shared" si="11"/>
        <v>6.25</v>
      </c>
      <c r="E22" s="32">
        <f t="shared" si="11"/>
        <v>8.3333333333333339</v>
      </c>
      <c r="F22" s="32">
        <f t="shared" si="11"/>
        <v>10.416666666666668</v>
      </c>
      <c r="G22" s="32">
        <f t="shared" si="11"/>
        <v>12.500000000000002</v>
      </c>
      <c r="H22" s="32">
        <f t="shared" si="11"/>
        <v>14.583333333333336</v>
      </c>
      <c r="I22" s="32">
        <f t="shared" si="11"/>
        <v>16.666666666666668</v>
      </c>
      <c r="J22" s="32">
        <f t="shared" si="11"/>
        <v>18.75</v>
      </c>
      <c r="K22" s="32">
        <f t="shared" si="11"/>
        <v>20.833333333333332</v>
      </c>
      <c r="L22" s="32">
        <f t="shared" si="11"/>
        <v>22.916666666666664</v>
      </c>
      <c r="M22" s="32">
        <f>M15-M21</f>
        <v>24.999999999999996</v>
      </c>
      <c r="N22" s="32">
        <f t="shared" si="11"/>
        <v>24.999999999999996</v>
      </c>
      <c r="O22" s="32">
        <f t="shared" si="11"/>
        <v>24.999999999999996</v>
      </c>
      <c r="P22" s="32">
        <f t="shared" si="11"/>
        <v>24.999999999999996</v>
      </c>
      <c r="Q22" s="33">
        <f t="shared" si="11"/>
        <v>24.999999999999996</v>
      </c>
    </row>
    <row r="23" spans="1:21">
      <c r="A23" s="36" t="s">
        <v>41</v>
      </c>
      <c r="B23" s="68"/>
      <c r="C23" s="36"/>
      <c r="D23" s="36"/>
      <c r="E23" s="36"/>
      <c r="F23" s="36"/>
      <c r="G23" s="36"/>
      <c r="H23" s="36"/>
      <c r="I23" s="36"/>
      <c r="J23" s="36"/>
      <c r="K23" s="36"/>
      <c r="L23" s="36"/>
      <c r="M23" s="36"/>
      <c r="N23" s="36"/>
      <c r="O23" s="36"/>
      <c r="P23" s="36"/>
      <c r="Q23" s="36"/>
    </row>
    <row r="24" spans="1:21" s="24" customFormat="1">
      <c r="A24" s="65" t="s">
        <v>29</v>
      </c>
      <c r="B24" s="93"/>
      <c r="C24" s="93"/>
      <c r="D24" s="93"/>
      <c r="E24" s="93"/>
      <c r="F24" s="93"/>
      <c r="G24" s="93"/>
      <c r="H24" s="93"/>
      <c r="I24" s="93"/>
      <c r="J24" s="93"/>
      <c r="K24" s="93"/>
      <c r="L24" s="93"/>
      <c r="M24" s="93"/>
      <c r="N24" s="93">
        <v>0</v>
      </c>
      <c r="O24" s="93">
        <v>0</v>
      </c>
      <c r="P24" s="93">
        <v>0</v>
      </c>
      <c r="Q24" s="93">
        <v>0</v>
      </c>
      <c r="S24" s="2"/>
      <c r="T24" s="2"/>
      <c r="U24" s="2"/>
    </row>
    <row r="25" spans="1:21" s="24" customFormat="1">
      <c r="A25" s="66" t="s">
        <v>24</v>
      </c>
      <c r="B25" s="94"/>
      <c r="C25" s="94"/>
      <c r="D25" s="94"/>
      <c r="E25" s="94"/>
      <c r="F25" s="94"/>
      <c r="G25" s="94"/>
      <c r="H25" s="94"/>
      <c r="I25" s="94"/>
      <c r="J25" s="94"/>
      <c r="K25" s="94"/>
      <c r="L25" s="94"/>
      <c r="M25" s="94"/>
      <c r="N25" s="94"/>
      <c r="O25" s="94"/>
      <c r="P25" s="94"/>
      <c r="Q25" s="94"/>
    </row>
    <row r="26" spans="1:21">
      <c r="A26" s="46" t="s">
        <v>25</v>
      </c>
      <c r="B26" s="93"/>
      <c r="C26" s="93"/>
      <c r="D26" s="93"/>
      <c r="E26" s="93"/>
      <c r="F26" s="93"/>
      <c r="G26" s="93"/>
      <c r="H26" s="93"/>
      <c r="I26" s="93"/>
      <c r="J26" s="93"/>
      <c r="K26" s="93"/>
      <c r="L26" s="93"/>
      <c r="M26" s="93"/>
      <c r="N26" s="85"/>
      <c r="O26" s="85"/>
      <c r="P26" s="85"/>
      <c r="Q26" s="85"/>
      <c r="S26" s="24"/>
      <c r="T26" s="24"/>
    </row>
    <row r="27" spans="1:21">
      <c r="A27" s="66" t="s">
        <v>26</v>
      </c>
      <c r="B27" s="94"/>
      <c r="C27" s="94"/>
      <c r="D27" s="94"/>
      <c r="E27" s="94"/>
      <c r="F27" s="94"/>
      <c r="G27" s="94"/>
      <c r="H27" s="94"/>
      <c r="I27" s="94"/>
      <c r="J27" s="94"/>
      <c r="K27" s="94"/>
      <c r="L27" s="94"/>
      <c r="M27" s="94"/>
      <c r="N27" s="86"/>
      <c r="O27" s="86"/>
      <c r="P27" s="86"/>
      <c r="Q27" s="86"/>
      <c r="S27" s="24"/>
      <c r="T27" s="24"/>
    </row>
    <row r="28" spans="1:21">
      <c r="A28" s="29" t="s">
        <v>27</v>
      </c>
      <c r="B28" s="28">
        <f>B26</f>
        <v>0</v>
      </c>
      <c r="C28" s="28">
        <f>C26+B28</f>
        <v>0</v>
      </c>
      <c r="D28" s="28">
        <f>D26+C28</f>
        <v>0</v>
      </c>
      <c r="E28" s="28">
        <f t="shared" ref="E28:L28" si="12">E26+D28</f>
        <v>0</v>
      </c>
      <c r="F28" s="28">
        <f t="shared" si="12"/>
        <v>0</v>
      </c>
      <c r="G28" s="28">
        <f t="shared" si="12"/>
        <v>0</v>
      </c>
      <c r="H28" s="28">
        <f t="shared" si="12"/>
        <v>0</v>
      </c>
      <c r="I28" s="28">
        <f t="shared" si="12"/>
        <v>0</v>
      </c>
      <c r="J28" s="28">
        <f t="shared" si="12"/>
        <v>0</v>
      </c>
      <c r="K28" s="28">
        <f t="shared" si="12"/>
        <v>0</v>
      </c>
      <c r="L28" s="28">
        <f t="shared" si="12"/>
        <v>0</v>
      </c>
      <c r="M28" s="28">
        <f>M26+L28</f>
        <v>0</v>
      </c>
      <c r="N28" s="29">
        <f>M28</f>
        <v>0</v>
      </c>
      <c r="O28" s="29">
        <f>N28</f>
        <v>0</v>
      </c>
      <c r="P28" s="29">
        <f>O28</f>
        <v>0</v>
      </c>
      <c r="Q28" s="29">
        <f>P28</f>
        <v>0</v>
      </c>
      <c r="S28" s="24"/>
      <c r="T28" s="24"/>
    </row>
    <row r="29" spans="1:21" ht="17" thickBot="1">
      <c r="A29" s="67" t="s">
        <v>28</v>
      </c>
      <c r="B29" s="32">
        <f>B22-B28</f>
        <v>2.0833333333333335</v>
      </c>
      <c r="C29" s="32">
        <f>C22-C28</f>
        <v>4.166666666666667</v>
      </c>
      <c r="D29" s="32">
        <f t="shared" ref="D29:Q29" si="13">D22-D28</f>
        <v>6.25</v>
      </c>
      <c r="E29" s="32">
        <f t="shared" si="13"/>
        <v>8.3333333333333339</v>
      </c>
      <c r="F29" s="32">
        <f t="shared" si="13"/>
        <v>10.416666666666668</v>
      </c>
      <c r="G29" s="32">
        <f t="shared" si="13"/>
        <v>12.500000000000002</v>
      </c>
      <c r="H29" s="32">
        <f t="shared" si="13"/>
        <v>14.583333333333336</v>
      </c>
      <c r="I29" s="32">
        <f t="shared" si="13"/>
        <v>16.666666666666668</v>
      </c>
      <c r="J29" s="32">
        <f t="shared" si="13"/>
        <v>18.75</v>
      </c>
      <c r="K29" s="32">
        <f t="shared" si="13"/>
        <v>20.833333333333332</v>
      </c>
      <c r="L29" s="32">
        <f t="shared" si="13"/>
        <v>22.916666666666664</v>
      </c>
      <c r="M29" s="32">
        <f t="shared" si="13"/>
        <v>24.999999999999996</v>
      </c>
      <c r="N29" s="32">
        <f t="shared" si="13"/>
        <v>24.999999999999996</v>
      </c>
      <c r="O29" s="32">
        <f t="shared" si="13"/>
        <v>24.999999999999996</v>
      </c>
      <c r="P29" s="32">
        <f t="shared" si="13"/>
        <v>24.999999999999996</v>
      </c>
      <c r="Q29" s="32">
        <f t="shared" si="13"/>
        <v>24.999999999999996</v>
      </c>
      <c r="S29" s="24"/>
      <c r="T29" s="24"/>
    </row>
    <row r="30" spans="1:21">
      <c r="A30" s="36" t="s">
        <v>41</v>
      </c>
      <c r="B30" s="68"/>
      <c r="C30" s="36"/>
      <c r="D30" s="36"/>
      <c r="E30" s="36"/>
      <c r="F30" s="36"/>
      <c r="G30" s="36"/>
      <c r="H30" s="36"/>
      <c r="I30" s="36"/>
      <c r="J30" s="36"/>
      <c r="K30" s="36"/>
      <c r="L30" s="36"/>
      <c r="M30" s="36"/>
      <c r="N30" s="36"/>
      <c r="O30" s="36"/>
      <c r="P30" s="36"/>
      <c r="Q30" s="36"/>
      <c r="S30" s="24"/>
      <c r="T30" s="24"/>
    </row>
    <row r="31" spans="1:21" s="24" customFormat="1">
      <c r="A31" s="65" t="s">
        <v>29</v>
      </c>
      <c r="B31" s="93"/>
      <c r="C31" s="93"/>
      <c r="D31" s="93"/>
      <c r="E31" s="93"/>
      <c r="F31" s="93"/>
      <c r="G31" s="93"/>
      <c r="H31" s="93"/>
      <c r="I31" s="93"/>
      <c r="J31" s="93"/>
      <c r="K31" s="93"/>
      <c r="L31" s="93"/>
      <c r="M31" s="93"/>
      <c r="N31" s="93">
        <v>0</v>
      </c>
      <c r="O31" s="93">
        <v>0</v>
      </c>
      <c r="P31" s="93">
        <v>0</v>
      </c>
      <c r="Q31" s="93">
        <v>0</v>
      </c>
    </row>
    <row r="32" spans="1:21" s="24" customFormat="1">
      <c r="A32" s="66" t="s">
        <v>24</v>
      </c>
      <c r="B32" s="94"/>
      <c r="C32" s="94"/>
      <c r="D32" s="94"/>
      <c r="E32" s="94"/>
      <c r="F32" s="94"/>
      <c r="G32" s="94"/>
      <c r="H32" s="94"/>
      <c r="I32" s="94"/>
      <c r="J32" s="94"/>
      <c r="K32" s="94"/>
      <c r="L32" s="94"/>
      <c r="M32" s="94"/>
      <c r="N32" s="94"/>
      <c r="O32" s="94"/>
      <c r="P32" s="94"/>
      <c r="Q32" s="94"/>
    </row>
    <row r="33" spans="1:20">
      <c r="A33" s="46" t="s">
        <v>25</v>
      </c>
      <c r="B33" s="93"/>
      <c r="C33" s="93"/>
      <c r="D33" s="93"/>
      <c r="E33" s="93"/>
      <c r="F33" s="93"/>
      <c r="G33" s="93"/>
      <c r="H33" s="93"/>
      <c r="I33" s="93"/>
      <c r="J33" s="93"/>
      <c r="K33" s="93"/>
      <c r="L33" s="93"/>
      <c r="M33" s="93"/>
      <c r="N33" s="85"/>
      <c r="O33" s="85"/>
      <c r="P33" s="85"/>
      <c r="Q33" s="85"/>
      <c r="S33" s="24"/>
      <c r="T33" s="24"/>
    </row>
    <row r="34" spans="1:20">
      <c r="A34" s="66" t="s">
        <v>26</v>
      </c>
      <c r="B34" s="94"/>
      <c r="C34" s="94"/>
      <c r="D34" s="94"/>
      <c r="E34" s="94"/>
      <c r="F34" s="94"/>
      <c r="G34" s="94"/>
      <c r="H34" s="94"/>
      <c r="I34" s="94"/>
      <c r="J34" s="94"/>
      <c r="K34" s="94"/>
      <c r="L34" s="94"/>
      <c r="M34" s="94"/>
      <c r="N34" s="86"/>
      <c r="O34" s="86"/>
      <c r="P34" s="86"/>
      <c r="Q34" s="86"/>
      <c r="T34" s="24"/>
    </row>
    <row r="35" spans="1:20">
      <c r="A35" s="66" t="s">
        <v>27</v>
      </c>
      <c r="B35" s="28">
        <f>B33</f>
        <v>0</v>
      </c>
      <c r="C35" s="28">
        <f>C33+B35</f>
        <v>0</v>
      </c>
      <c r="D35" s="28">
        <f>D33+C35</f>
        <v>0</v>
      </c>
      <c r="E35" s="28">
        <f t="shared" ref="E35:L35" si="14">E33+D35</f>
        <v>0</v>
      </c>
      <c r="F35" s="28">
        <f t="shared" si="14"/>
        <v>0</v>
      </c>
      <c r="G35" s="28">
        <f t="shared" si="14"/>
        <v>0</v>
      </c>
      <c r="H35" s="28">
        <f t="shared" si="14"/>
        <v>0</v>
      </c>
      <c r="I35" s="28">
        <f t="shared" si="14"/>
        <v>0</v>
      </c>
      <c r="J35" s="28">
        <f t="shared" si="14"/>
        <v>0</v>
      </c>
      <c r="K35" s="28">
        <f t="shared" si="14"/>
        <v>0</v>
      </c>
      <c r="L35" s="28">
        <f t="shared" si="14"/>
        <v>0</v>
      </c>
      <c r="M35" s="28">
        <f>M33+L35</f>
        <v>0</v>
      </c>
      <c r="N35" s="29">
        <f>M35</f>
        <v>0</v>
      </c>
      <c r="O35" s="29">
        <f>N35</f>
        <v>0</v>
      </c>
      <c r="P35" s="29">
        <f>O35</f>
        <v>0</v>
      </c>
      <c r="Q35" s="29">
        <f>P35</f>
        <v>0</v>
      </c>
      <c r="S35" s="24"/>
      <c r="T35" s="24"/>
    </row>
    <row r="36" spans="1:20">
      <c r="A36" s="53" t="s">
        <v>28</v>
      </c>
      <c r="B36" s="17">
        <f>B29-B35</f>
        <v>2.0833333333333335</v>
      </c>
      <c r="C36" s="17">
        <f>C29-C35</f>
        <v>4.166666666666667</v>
      </c>
      <c r="D36" s="17">
        <f t="shared" ref="D36:Q36" si="15">D29-D35</f>
        <v>6.25</v>
      </c>
      <c r="E36" s="17">
        <f t="shared" si="15"/>
        <v>8.3333333333333339</v>
      </c>
      <c r="F36" s="17">
        <f t="shared" si="15"/>
        <v>10.416666666666668</v>
      </c>
      <c r="G36" s="17">
        <f t="shared" si="15"/>
        <v>12.500000000000002</v>
      </c>
      <c r="H36" s="17">
        <f t="shared" si="15"/>
        <v>14.583333333333336</v>
      </c>
      <c r="I36" s="17">
        <f t="shared" si="15"/>
        <v>16.666666666666668</v>
      </c>
      <c r="J36" s="17">
        <f t="shared" si="15"/>
        <v>18.75</v>
      </c>
      <c r="K36" s="17">
        <f t="shared" si="15"/>
        <v>20.833333333333332</v>
      </c>
      <c r="L36" s="17">
        <f t="shared" si="15"/>
        <v>22.916666666666664</v>
      </c>
      <c r="M36" s="17">
        <f t="shared" si="15"/>
        <v>24.999999999999996</v>
      </c>
      <c r="N36" s="17">
        <f t="shared" si="15"/>
        <v>24.999999999999996</v>
      </c>
      <c r="O36" s="17">
        <f t="shared" si="15"/>
        <v>24.999999999999996</v>
      </c>
      <c r="P36" s="17">
        <f t="shared" si="15"/>
        <v>24.999999999999996</v>
      </c>
      <c r="Q36" s="17">
        <f t="shared" si="15"/>
        <v>24.999999999999996</v>
      </c>
      <c r="S36" s="24"/>
      <c r="T36" s="24"/>
    </row>
    <row r="37" spans="1:20">
      <c r="S37" s="24"/>
      <c r="T37" s="24"/>
    </row>
    <row r="38" spans="1:20" ht="53">
      <c r="A38" s="75" t="s">
        <v>42</v>
      </c>
      <c r="B38" s="69"/>
      <c r="C38" s="40" t="str">
        <f>"månedsløn omregnet til timeløn "&amp;B38&amp;" mdr."</f>
        <v>månedsløn omregnet til timeløn  mdr.</v>
      </c>
      <c r="S38" s="24"/>
      <c r="T38" s="24"/>
    </row>
    <row r="39" spans="1:20">
      <c r="A39" s="41" t="str">
        <f>"Beskæftigelsesafhængige OG pensionsberettigede løndele vedr "&amp;B38&amp;" mdr."</f>
        <v>Beskæftigelsesafhængige OG pensionsberettigede løndele vedr  mdr.</v>
      </c>
      <c r="B39" s="70"/>
      <c r="C39" s="43">
        <f>IF(B39&gt;0,B39/(160.33*B41),0)</f>
        <v>0</v>
      </c>
      <c r="S39" s="24"/>
      <c r="T39" s="24"/>
    </row>
    <row r="40" spans="1:20">
      <c r="A40" s="41" t="str">
        <f>"Beskæftigelsesafhængige IKKE pensionsberettigede løndele vedr "&amp;B38&amp;" mdr."</f>
        <v>Beskæftigelsesafhængige IKKE pensionsberettigede løndele vedr  mdr.</v>
      </c>
      <c r="B40" s="71"/>
      <c r="C40" s="43">
        <f>IF(B40&gt;0,B40/(160.33*B41),0)</f>
        <v>0</v>
      </c>
      <c r="S40" s="24"/>
      <c r="T40" s="24"/>
    </row>
    <row r="41" spans="1:20">
      <c r="A41" s="45" t="s">
        <v>43</v>
      </c>
      <c r="B41" s="99"/>
      <c r="C41" s="99"/>
      <c r="S41" s="24"/>
    </row>
    <row r="42" spans="1:20">
      <c r="A42" s="90" t="s">
        <v>32</v>
      </c>
      <c r="B42" s="91"/>
      <c r="C42" s="91"/>
      <c r="D42" s="91"/>
      <c r="E42" s="91"/>
      <c r="F42" s="91"/>
      <c r="G42" s="91"/>
      <c r="H42" s="91"/>
      <c r="I42" s="91"/>
      <c r="J42" s="91"/>
      <c r="K42" s="91"/>
      <c r="L42" s="91"/>
      <c r="M42" s="91"/>
      <c r="N42" s="91"/>
      <c r="O42" s="91"/>
      <c r="P42" s="91"/>
      <c r="Q42" s="92"/>
    </row>
    <row r="43" spans="1:20">
      <c r="A43" s="46" t="s">
        <v>33</v>
      </c>
      <c r="B43" s="46" t="s">
        <v>4</v>
      </c>
      <c r="C43" s="46" t="str">
        <f>IF(C12&gt;0,C4,"")</f>
        <v/>
      </c>
      <c r="D43" s="46" t="s">
        <v>6</v>
      </c>
      <c r="E43" s="46" t="s">
        <v>7</v>
      </c>
      <c r="F43" s="46" t="str">
        <f t="shared" ref="F43:Q43" si="16">F4</f>
        <v>Januar</v>
      </c>
      <c r="G43" s="46" t="str">
        <f t="shared" si="16"/>
        <v>Februar</v>
      </c>
      <c r="H43" s="46" t="str">
        <f t="shared" si="16"/>
        <v>Marts</v>
      </c>
      <c r="I43" s="46" t="str">
        <f t="shared" si="16"/>
        <v>April</v>
      </c>
      <c r="J43" s="46" t="str">
        <f t="shared" si="16"/>
        <v>Maj</v>
      </c>
      <c r="K43" s="46" t="str">
        <f t="shared" si="16"/>
        <v>Juni</v>
      </c>
      <c r="L43" s="46" t="str">
        <f t="shared" si="16"/>
        <v>Juli</v>
      </c>
      <c r="M43" s="46" t="str">
        <f t="shared" si="16"/>
        <v>August</v>
      </c>
      <c r="N43" s="46" t="str">
        <f t="shared" si="16"/>
        <v>September</v>
      </c>
      <c r="O43" s="46" t="str">
        <f t="shared" si="16"/>
        <v>Oktober</v>
      </c>
      <c r="P43" s="46" t="str">
        <f t="shared" si="16"/>
        <v>November</v>
      </c>
      <c r="Q43" s="46" t="str">
        <f t="shared" si="16"/>
        <v>December</v>
      </c>
    </row>
    <row r="44" spans="1:20">
      <c r="A44" s="47" t="str">
        <f>"Ferie som afvikles i "&amp;B38&amp;" mdr., er optjent med flg. dage pr. mdr.(se skema ovenfor)"</f>
        <v>Ferie som afvikles i  mdr., er optjent med flg. dage pr. mdr.(se skema ovenfor)</v>
      </c>
      <c r="B44" s="72"/>
      <c r="C44" s="72"/>
      <c r="D44" s="72"/>
      <c r="E44" s="72"/>
      <c r="F44" s="72"/>
      <c r="G44" s="72"/>
      <c r="H44" s="72"/>
      <c r="I44" s="72"/>
      <c r="J44" s="72"/>
      <c r="K44" s="72"/>
      <c r="L44" s="72"/>
      <c r="M44" s="72"/>
      <c r="N44" s="49"/>
      <c r="O44" s="49"/>
      <c r="P44" s="49"/>
      <c r="Q44" s="49"/>
    </row>
    <row r="45" spans="1:20">
      <c r="A45" s="50" t="s">
        <v>34</v>
      </c>
      <c r="B45" s="73"/>
      <c r="C45" s="73"/>
      <c r="D45" s="73"/>
      <c r="E45" s="73"/>
      <c r="F45" s="73"/>
      <c r="G45" s="73"/>
      <c r="H45" s="73"/>
      <c r="I45" s="73"/>
      <c r="J45" s="73"/>
      <c r="K45" s="73"/>
      <c r="L45" s="73"/>
      <c r="M45" s="73"/>
      <c r="N45" s="52"/>
      <c r="O45" s="52"/>
      <c r="P45" s="52"/>
      <c r="Q45" s="52"/>
    </row>
    <row r="46" spans="1:20">
      <c r="A46" s="53" t="s">
        <v>35</v>
      </c>
      <c r="B46" s="17">
        <f>37*B45</f>
        <v>0</v>
      </c>
      <c r="C46" s="17">
        <f t="shared" ref="C46:M46" si="17">37*C45</f>
        <v>0</v>
      </c>
      <c r="D46" s="17">
        <f t="shared" si="17"/>
        <v>0</v>
      </c>
      <c r="E46" s="17">
        <f>37*E45</f>
        <v>0</v>
      </c>
      <c r="F46" s="17">
        <f t="shared" si="17"/>
        <v>0</v>
      </c>
      <c r="G46" s="17">
        <f t="shared" si="17"/>
        <v>0</v>
      </c>
      <c r="H46" s="17">
        <f t="shared" si="17"/>
        <v>0</v>
      </c>
      <c r="I46" s="17">
        <f t="shared" si="17"/>
        <v>0</v>
      </c>
      <c r="J46" s="17">
        <f t="shared" si="17"/>
        <v>0</v>
      </c>
      <c r="K46" s="17">
        <f t="shared" si="17"/>
        <v>0</v>
      </c>
      <c r="L46" s="17">
        <f t="shared" si="17"/>
        <v>0</v>
      </c>
      <c r="M46" s="17">
        <f t="shared" si="17"/>
        <v>0</v>
      </c>
      <c r="N46" s="49"/>
      <c r="O46" s="49"/>
      <c r="P46" s="49"/>
      <c r="Q46" s="49"/>
    </row>
    <row r="47" spans="1:20">
      <c r="A47" s="50" t="s">
        <v>36</v>
      </c>
      <c r="B47" s="54">
        <f>B46/5</f>
        <v>0</v>
      </c>
      <c r="C47" s="54">
        <f t="shared" ref="C47:M47" si="18">C46/5</f>
        <v>0</v>
      </c>
      <c r="D47" s="54">
        <f t="shared" si="18"/>
        <v>0</v>
      </c>
      <c r="E47" s="54">
        <f t="shared" si="18"/>
        <v>0</v>
      </c>
      <c r="F47" s="54">
        <f t="shared" si="18"/>
        <v>0</v>
      </c>
      <c r="G47" s="54">
        <f t="shared" si="18"/>
        <v>0</v>
      </c>
      <c r="H47" s="54">
        <f t="shared" si="18"/>
        <v>0</v>
      </c>
      <c r="I47" s="54">
        <f t="shared" si="18"/>
        <v>0</v>
      </c>
      <c r="J47" s="54">
        <f t="shared" si="18"/>
        <v>0</v>
      </c>
      <c r="K47" s="54">
        <f t="shared" si="18"/>
        <v>0</v>
      </c>
      <c r="L47" s="54">
        <f t="shared" si="18"/>
        <v>0</v>
      </c>
      <c r="M47" s="54">
        <f t="shared" si="18"/>
        <v>0</v>
      </c>
      <c r="N47" s="49"/>
      <c r="O47" s="49"/>
      <c r="P47" s="49"/>
      <c r="Q47" s="49"/>
    </row>
    <row r="49" spans="1:17">
      <c r="A49" s="90" t="s">
        <v>37</v>
      </c>
      <c r="B49" s="91"/>
      <c r="C49" s="91"/>
      <c r="D49" s="91"/>
      <c r="E49" s="91"/>
      <c r="F49" s="91"/>
      <c r="G49" s="91"/>
      <c r="H49" s="91"/>
      <c r="I49" s="91"/>
      <c r="J49" s="91"/>
      <c r="K49" s="91"/>
      <c r="L49" s="91"/>
      <c r="M49" s="91"/>
      <c r="N49" s="91"/>
      <c r="O49" s="91"/>
      <c r="P49" s="91"/>
      <c r="Q49" s="92"/>
    </row>
    <row r="50" spans="1:17">
      <c r="A50" s="55" t="s">
        <v>33</v>
      </c>
      <c r="B50" s="55" t="s">
        <v>4</v>
      </c>
      <c r="C50" s="55" t="str">
        <f>C43</f>
        <v/>
      </c>
      <c r="D50" s="55" t="str">
        <f t="shared" ref="D50:Q50" si="19">D43</f>
        <v>November</v>
      </c>
      <c r="E50" s="55" t="str">
        <f t="shared" si="19"/>
        <v>December</v>
      </c>
      <c r="F50" s="55" t="str">
        <f t="shared" si="19"/>
        <v>Januar</v>
      </c>
      <c r="G50" s="55" t="str">
        <f t="shared" si="19"/>
        <v>Februar</v>
      </c>
      <c r="H50" s="55" t="str">
        <f t="shared" si="19"/>
        <v>Marts</v>
      </c>
      <c r="I50" s="55" t="str">
        <f t="shared" si="19"/>
        <v>April</v>
      </c>
      <c r="J50" s="55" t="str">
        <f t="shared" si="19"/>
        <v>Maj</v>
      </c>
      <c r="K50" s="55" t="str">
        <f t="shared" si="19"/>
        <v>Juni</v>
      </c>
      <c r="L50" s="55" t="str">
        <f t="shared" si="19"/>
        <v>Juli</v>
      </c>
      <c r="M50" s="55" t="str">
        <f t="shared" si="19"/>
        <v>August</v>
      </c>
      <c r="N50" s="55" t="str">
        <f t="shared" si="19"/>
        <v>September</v>
      </c>
      <c r="O50" s="55" t="str">
        <f t="shared" si="19"/>
        <v>Oktober</v>
      </c>
      <c r="P50" s="55" t="str">
        <f t="shared" si="19"/>
        <v>November</v>
      </c>
      <c r="Q50" s="55" t="str">
        <f t="shared" si="19"/>
        <v>December</v>
      </c>
    </row>
    <row r="51" spans="1:17">
      <c r="A51" s="56" t="s">
        <v>38</v>
      </c>
      <c r="B51" s="13">
        <f t="shared" ref="B51:Q51" si="20">IF(B45&gt;0.01,37*$B$41,0)</f>
        <v>0</v>
      </c>
      <c r="C51" s="13">
        <f t="shared" si="20"/>
        <v>0</v>
      </c>
      <c r="D51" s="13">
        <f t="shared" si="20"/>
        <v>0</v>
      </c>
      <c r="E51" s="13">
        <f t="shared" si="20"/>
        <v>0</v>
      </c>
      <c r="F51" s="13">
        <f t="shared" si="20"/>
        <v>0</v>
      </c>
      <c r="G51" s="13">
        <f t="shared" si="20"/>
        <v>0</v>
      </c>
      <c r="H51" s="13">
        <f t="shared" si="20"/>
        <v>0</v>
      </c>
      <c r="I51" s="13">
        <f t="shared" si="20"/>
        <v>0</v>
      </c>
      <c r="J51" s="13">
        <f t="shared" si="20"/>
        <v>0</v>
      </c>
      <c r="K51" s="13">
        <f t="shared" si="20"/>
        <v>0</v>
      </c>
      <c r="L51" s="13">
        <f t="shared" si="20"/>
        <v>0</v>
      </c>
      <c r="M51" s="13">
        <f t="shared" si="20"/>
        <v>0</v>
      </c>
      <c r="N51" s="13">
        <f t="shared" si="20"/>
        <v>0</v>
      </c>
      <c r="O51" s="13">
        <f t="shared" si="20"/>
        <v>0</v>
      </c>
      <c r="P51" s="13">
        <f t="shared" si="20"/>
        <v>0</v>
      </c>
      <c r="Q51" s="13">
        <f t="shared" si="20"/>
        <v>0</v>
      </c>
    </row>
    <row r="52" spans="1:17">
      <c r="A52" s="53" t="s">
        <v>36</v>
      </c>
      <c r="B52" s="17">
        <f>B51/5</f>
        <v>0</v>
      </c>
      <c r="C52" s="17">
        <f t="shared" ref="C52:Q52" si="21">C51/5</f>
        <v>0</v>
      </c>
      <c r="D52" s="17">
        <f t="shared" si="21"/>
        <v>0</v>
      </c>
      <c r="E52" s="17">
        <f t="shared" si="21"/>
        <v>0</v>
      </c>
      <c r="F52" s="17">
        <f t="shared" si="21"/>
        <v>0</v>
      </c>
      <c r="G52" s="17">
        <f t="shared" si="21"/>
        <v>0</v>
      </c>
      <c r="H52" s="17">
        <f t="shared" si="21"/>
        <v>0</v>
      </c>
      <c r="I52" s="17">
        <f t="shared" si="21"/>
        <v>0</v>
      </c>
      <c r="J52" s="17">
        <f t="shared" si="21"/>
        <v>0</v>
      </c>
      <c r="K52" s="17">
        <f t="shared" si="21"/>
        <v>0</v>
      </c>
      <c r="L52" s="17">
        <f t="shared" si="21"/>
        <v>0</v>
      </c>
      <c r="M52" s="17">
        <f t="shared" si="21"/>
        <v>0</v>
      </c>
      <c r="N52" s="17">
        <f t="shared" si="21"/>
        <v>0</v>
      </c>
      <c r="O52" s="17">
        <f t="shared" si="21"/>
        <v>0</v>
      </c>
      <c r="P52" s="17">
        <f t="shared" si="21"/>
        <v>0</v>
      </c>
      <c r="Q52" s="17">
        <f t="shared" si="21"/>
        <v>0</v>
      </c>
    </row>
    <row r="53" spans="1:17">
      <c r="A53" s="56" t="s">
        <v>39</v>
      </c>
      <c r="B53" s="13">
        <f>((B46-B51)/5)*B44*$C$39</f>
        <v>0</v>
      </c>
      <c r="C53" s="13">
        <f>((C46-C51)/5)*C44*$C$39</f>
        <v>0</v>
      </c>
      <c r="D53" s="13">
        <f>((D46-D51)/5)*D44*$C$39</f>
        <v>0</v>
      </c>
      <c r="E53" s="13">
        <f t="shared" ref="E53:Q53" si="22">((E46-E51)/5)*E44*$C$39</f>
        <v>0</v>
      </c>
      <c r="F53" s="13">
        <f t="shared" si="22"/>
        <v>0</v>
      </c>
      <c r="G53" s="13">
        <f t="shared" si="22"/>
        <v>0</v>
      </c>
      <c r="H53" s="13">
        <f t="shared" si="22"/>
        <v>0</v>
      </c>
      <c r="I53" s="13">
        <f t="shared" si="22"/>
        <v>0</v>
      </c>
      <c r="J53" s="13">
        <f t="shared" si="22"/>
        <v>0</v>
      </c>
      <c r="K53" s="13">
        <f t="shared" si="22"/>
        <v>0</v>
      </c>
      <c r="L53" s="13">
        <f t="shared" si="22"/>
        <v>0</v>
      </c>
      <c r="M53" s="13">
        <f t="shared" si="22"/>
        <v>0</v>
      </c>
      <c r="N53" s="13">
        <f t="shared" si="22"/>
        <v>0</v>
      </c>
      <c r="O53" s="13">
        <f t="shared" si="22"/>
        <v>0</v>
      </c>
      <c r="P53" s="13">
        <f t="shared" si="22"/>
        <v>0</v>
      </c>
      <c r="Q53" s="13">
        <f t="shared" si="22"/>
        <v>0</v>
      </c>
    </row>
    <row r="54" spans="1:17">
      <c r="A54" s="53" t="s">
        <v>40</v>
      </c>
      <c r="B54" s="17">
        <f>(B46-B51)/5*B44*$C$40</f>
        <v>0</v>
      </c>
      <c r="C54" s="17">
        <f>(C46-C51)/5*C44*$C$40</f>
        <v>0</v>
      </c>
      <c r="D54" s="17">
        <f>(D46-D51)/5*D44*$C$40</f>
        <v>0</v>
      </c>
      <c r="E54" s="17">
        <f t="shared" ref="E54:Q54" si="23">(E46-E51)/5*E44*$C$40</f>
        <v>0</v>
      </c>
      <c r="F54" s="17">
        <f t="shared" si="23"/>
        <v>0</v>
      </c>
      <c r="G54" s="17">
        <f t="shared" si="23"/>
        <v>0</v>
      </c>
      <c r="H54" s="17">
        <f t="shared" si="23"/>
        <v>0</v>
      </c>
      <c r="I54" s="17">
        <f t="shared" si="23"/>
        <v>0</v>
      </c>
      <c r="J54" s="17">
        <f t="shared" si="23"/>
        <v>0</v>
      </c>
      <c r="K54" s="17">
        <f t="shared" si="23"/>
        <v>0</v>
      </c>
      <c r="L54" s="17">
        <f t="shared" si="23"/>
        <v>0</v>
      </c>
      <c r="M54" s="17">
        <f t="shared" si="23"/>
        <v>0</v>
      </c>
      <c r="N54" s="17">
        <f t="shared" si="23"/>
        <v>0</v>
      </c>
      <c r="O54" s="17">
        <f t="shared" si="23"/>
        <v>0</v>
      </c>
      <c r="P54" s="17">
        <f t="shared" si="23"/>
        <v>0</v>
      </c>
      <c r="Q54" s="17">
        <f t="shared" si="23"/>
        <v>0</v>
      </c>
    </row>
    <row r="55" spans="1:17" ht="24">
      <c r="A55" s="57" t="str">
        <f>"Feriedifference "&amp;B38&amp;" mdr. - Pensionsberettiget i alt:"</f>
        <v>Feriedifference  mdr. - Pensionsberettiget i alt:</v>
      </c>
      <c r="B55" s="58">
        <f>SUM(B53:M53)</f>
        <v>0</v>
      </c>
      <c r="C55" s="59"/>
      <c r="D55" s="59"/>
      <c r="E55" s="59"/>
      <c r="F55" s="59"/>
      <c r="G55" s="59"/>
      <c r="H55" s="59"/>
      <c r="I55" s="59"/>
      <c r="J55" s="59"/>
      <c r="K55" s="59"/>
      <c r="L55" s="59"/>
      <c r="M55" s="59"/>
    </row>
    <row r="56" spans="1:17" ht="24">
      <c r="A56" s="57" t="str">
        <f>"Feriedifference "&amp;B38&amp;" mdr. - IKKE pensionsberettiget i alt:"</f>
        <v>Feriedifference  mdr. - IKKE pensionsberettiget i alt:</v>
      </c>
      <c r="B56" s="58">
        <f>SUM(B54:M54)</f>
        <v>0</v>
      </c>
    </row>
  </sheetData>
  <sheetProtection sheet="1" objects="1" scenarios="1"/>
  <mergeCells count="134">
    <mergeCell ref="O33:O34"/>
    <mergeCell ref="P33:P34"/>
    <mergeCell ref="Q33:Q34"/>
    <mergeCell ref="B41:C41"/>
    <mergeCell ref="A42:Q42"/>
    <mergeCell ref="A49:Q49"/>
    <mergeCell ref="I33:I34"/>
    <mergeCell ref="J33:J34"/>
    <mergeCell ref="K33:K34"/>
    <mergeCell ref="L33:L34"/>
    <mergeCell ref="M33:M34"/>
    <mergeCell ref="N33:N34"/>
    <mergeCell ref="B33:B34"/>
    <mergeCell ref="C33:C34"/>
    <mergeCell ref="D33:D34"/>
    <mergeCell ref="E33:E34"/>
    <mergeCell ref="F33:F34"/>
    <mergeCell ref="G33:G34"/>
    <mergeCell ref="H33:H34"/>
    <mergeCell ref="O26:O27"/>
    <mergeCell ref="P26:P27"/>
    <mergeCell ref="Q26:Q27"/>
    <mergeCell ref="B31:B32"/>
    <mergeCell ref="C31:C32"/>
    <mergeCell ref="D31:D32"/>
    <mergeCell ref="E31:E32"/>
    <mergeCell ref="F31:F32"/>
    <mergeCell ref="G31:G32"/>
    <mergeCell ref="H31:H32"/>
    <mergeCell ref="I26:I27"/>
    <mergeCell ref="J26:J27"/>
    <mergeCell ref="K26:K27"/>
    <mergeCell ref="L26:L27"/>
    <mergeCell ref="M26:M27"/>
    <mergeCell ref="N26:N27"/>
    <mergeCell ref="O31:O32"/>
    <mergeCell ref="P31:P32"/>
    <mergeCell ref="Q31:Q32"/>
    <mergeCell ref="K31:K32"/>
    <mergeCell ref="L31:L32"/>
    <mergeCell ref="M31:M32"/>
    <mergeCell ref="N31:N32"/>
    <mergeCell ref="B26:B27"/>
    <mergeCell ref="C26:C27"/>
    <mergeCell ref="D26:D27"/>
    <mergeCell ref="E26:E27"/>
    <mergeCell ref="F26:F27"/>
    <mergeCell ref="G26:G27"/>
    <mergeCell ref="H26:H27"/>
    <mergeCell ref="I24:I25"/>
    <mergeCell ref="J24:J25"/>
    <mergeCell ref="I31:I32"/>
    <mergeCell ref="J31:J32"/>
    <mergeCell ref="P19:P20"/>
    <mergeCell ref="Q19:Q20"/>
    <mergeCell ref="B24:B25"/>
    <mergeCell ref="C24:C25"/>
    <mergeCell ref="D24:D25"/>
    <mergeCell ref="E24:E25"/>
    <mergeCell ref="F24:F25"/>
    <mergeCell ref="G24:G25"/>
    <mergeCell ref="H24:H25"/>
    <mergeCell ref="I19:I20"/>
    <mergeCell ref="J19:J20"/>
    <mergeCell ref="K19:K20"/>
    <mergeCell ref="L19:L20"/>
    <mergeCell ref="M19:M20"/>
    <mergeCell ref="N19:N20"/>
    <mergeCell ref="O24:O25"/>
    <mergeCell ref="P24:P25"/>
    <mergeCell ref="Q24:Q25"/>
    <mergeCell ref="K24:K25"/>
    <mergeCell ref="L24:L25"/>
    <mergeCell ref="M24:M25"/>
    <mergeCell ref="N24:N25"/>
    <mergeCell ref="B19:B20"/>
    <mergeCell ref="C19:C20"/>
    <mergeCell ref="D19:D20"/>
    <mergeCell ref="E19:E20"/>
    <mergeCell ref="F19:F20"/>
    <mergeCell ref="G19:G20"/>
    <mergeCell ref="H19:H20"/>
    <mergeCell ref="I17:I18"/>
    <mergeCell ref="J17:J18"/>
    <mergeCell ref="O12:O13"/>
    <mergeCell ref="D12:D13"/>
    <mergeCell ref="E12:E13"/>
    <mergeCell ref="F12:F13"/>
    <mergeCell ref="G12:G13"/>
    <mergeCell ref="H12:H13"/>
    <mergeCell ref="O19:O20"/>
    <mergeCell ref="P12:P13"/>
    <mergeCell ref="Q12:Q13"/>
    <mergeCell ref="B17:B18"/>
    <mergeCell ref="C17:C18"/>
    <mergeCell ref="D17:D18"/>
    <mergeCell ref="E17:E18"/>
    <mergeCell ref="F17:F18"/>
    <mergeCell ref="G17:G18"/>
    <mergeCell ref="H17:H18"/>
    <mergeCell ref="I12:I13"/>
    <mergeCell ref="J12:J13"/>
    <mergeCell ref="K12:K13"/>
    <mergeCell ref="L12:L13"/>
    <mergeCell ref="M12:M13"/>
    <mergeCell ref="N12:N13"/>
    <mergeCell ref="O17:O18"/>
    <mergeCell ref="P17:P18"/>
    <mergeCell ref="Q17:Q18"/>
    <mergeCell ref="K17:K18"/>
    <mergeCell ref="L17:L18"/>
    <mergeCell ref="M17:M18"/>
    <mergeCell ref="N17:N18"/>
    <mergeCell ref="B12:B13"/>
    <mergeCell ref="C12:C13"/>
    <mergeCell ref="I10:I11"/>
    <mergeCell ref="J10:J11"/>
    <mergeCell ref="B1:Q1"/>
    <mergeCell ref="A2:Q2"/>
    <mergeCell ref="A3:Q3"/>
    <mergeCell ref="B10:B11"/>
    <mergeCell ref="C10:C11"/>
    <mergeCell ref="D10:D11"/>
    <mergeCell ref="E10:E11"/>
    <mergeCell ref="F10:F11"/>
    <mergeCell ref="G10:G11"/>
    <mergeCell ref="H10:H11"/>
    <mergeCell ref="O10:O11"/>
    <mergeCell ref="P10:P11"/>
    <mergeCell ref="Q10:Q11"/>
    <mergeCell ref="K10:K11"/>
    <mergeCell ref="L10:L11"/>
    <mergeCell ref="M10:M11"/>
    <mergeCell ref="N10:N11"/>
  </mergeCells>
  <dataValidations count="1">
    <dataValidation type="list" allowBlank="1" showInputMessage="1" showErrorMessage="1" sqref="B5:M5" xr:uid="{A81E9EC2-37A3-0A43-8510-50ACAF6A4DDA}">
      <formula1>$S$5:$S$6</formula1>
    </dataValidation>
  </dataValidations>
  <pageMargins left="0.7" right="0.7" top="0.75" bottom="0.75" header="0.3" footer="0.3"/>
  <pageSetup paperSize="9" orientation="portrait" horizontalDpi="0" verticalDpi="0"/>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86521-64A7-A74D-BF9B-A1D9902CD6D8}">
  <dimension ref="A1"/>
  <sheetViews>
    <sheetView workbookViewId="0"/>
  </sheetViews>
  <sheetFormatPr baseColWidth="10" defaultRowHeight="16"/>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Regneark</vt:lpstr>
      </vt:variant>
      <vt:variant>
        <vt:i4>3</vt:i4>
      </vt:variant>
    </vt:vector>
  </HeadingPairs>
  <TitlesOfParts>
    <vt:vector size="3" baseType="lpstr">
      <vt:lpstr>Vejledning - læs noterne</vt:lpstr>
      <vt:lpstr>Feriedifference ny ferielov</vt:lpstr>
      <vt:lpstr>Ark1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Tove Dohn</dc:creator>
  <cp:lastModifiedBy>Tove Dohn</cp:lastModifiedBy>
  <dcterms:created xsi:type="dcterms:W3CDTF">2020-07-09T08:51:43Z</dcterms:created>
  <dcterms:modified xsi:type="dcterms:W3CDTF">2023-07-04T07:00:06Z</dcterms:modified>
</cp:coreProperties>
</file>